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320210801\OneDrive\10HP関係\SRファイル資料\"/>
    </mc:Choice>
  </mc:AlternateContent>
  <bookViews>
    <workbookView xWindow="-108" yWindow="-108" windowWidth="19416" windowHeight="10296" tabRatio="827"/>
  </bookViews>
  <sheets>
    <sheet name="比較損益入力" sheetId="42" r:id="rId1"/>
    <sheet name="変動損益入力" sheetId="48" r:id="rId2"/>
    <sheet name="財務分析" sheetId="43" r:id="rId3"/>
    <sheet name="総合分析" sheetId="51" r:id="rId4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" i="48" l="1"/>
  <c r="H2" i="42"/>
  <c r="H8" i="51" l="1"/>
  <c r="H21" i="43"/>
  <c r="U50" i="42" l="1"/>
  <c r="T50" i="42"/>
  <c r="S50" i="42"/>
  <c r="R50" i="42"/>
  <c r="Q50" i="42"/>
  <c r="V50" i="42"/>
  <c r="C8" i="51"/>
  <c r="C7" i="51"/>
  <c r="C6" i="51"/>
  <c r="C5" i="51"/>
  <c r="C4" i="51"/>
  <c r="G43" i="43"/>
  <c r="F43" i="43"/>
  <c r="E43" i="43"/>
  <c r="D43" i="43"/>
  <c r="C43" i="43"/>
  <c r="H43" i="43"/>
  <c r="E26" i="42"/>
  <c r="D26" i="42"/>
  <c r="C26" i="42"/>
  <c r="B26" i="42"/>
  <c r="G23" i="43" l="1"/>
  <c r="G13" i="51" s="1"/>
  <c r="F23" i="43"/>
  <c r="F13" i="51" s="1"/>
  <c r="E23" i="43"/>
  <c r="E13" i="51" s="1"/>
  <c r="D23" i="43"/>
  <c r="D13" i="51" s="1"/>
  <c r="C23" i="43"/>
  <c r="C13" i="51" s="1"/>
  <c r="H23" i="43"/>
  <c r="G48" i="42"/>
  <c r="F48" i="42"/>
  <c r="E48" i="42"/>
  <c r="D48" i="42"/>
  <c r="C48" i="42"/>
  <c r="B48" i="42"/>
  <c r="H13" i="51" l="1"/>
  <c r="H4" i="43"/>
  <c r="G42" i="43"/>
  <c r="F42" i="43"/>
  <c r="E42" i="43"/>
  <c r="D42" i="43"/>
  <c r="C42" i="43"/>
  <c r="G41" i="43"/>
  <c r="G9" i="51" s="1"/>
  <c r="F41" i="43"/>
  <c r="F9" i="51" s="1"/>
  <c r="E41" i="43"/>
  <c r="E9" i="51" s="1"/>
  <c r="D41" i="43"/>
  <c r="D9" i="51" s="1"/>
  <c r="C41" i="43"/>
  <c r="C9" i="51" s="1"/>
  <c r="G35" i="43"/>
  <c r="F35" i="43"/>
  <c r="E35" i="43"/>
  <c r="D35" i="43"/>
  <c r="C35" i="43"/>
  <c r="G34" i="43"/>
  <c r="F34" i="43"/>
  <c r="E34" i="43"/>
  <c r="D34" i="43"/>
  <c r="C34" i="43"/>
  <c r="G33" i="43"/>
  <c r="G14" i="51" s="1"/>
  <c r="F33" i="43"/>
  <c r="F14" i="51" s="1"/>
  <c r="E33" i="43"/>
  <c r="E14" i="51" s="1"/>
  <c r="D33" i="43"/>
  <c r="D14" i="51" s="1"/>
  <c r="C33" i="43"/>
  <c r="C14" i="51" s="1"/>
  <c r="G32" i="43"/>
  <c r="F32" i="43"/>
  <c r="E32" i="43"/>
  <c r="D32" i="43"/>
  <c r="C32" i="43"/>
  <c r="G31" i="43"/>
  <c r="F31" i="43"/>
  <c r="E31" i="43"/>
  <c r="D31" i="43"/>
  <c r="C31" i="43"/>
  <c r="G30" i="43"/>
  <c r="F30" i="43"/>
  <c r="E30" i="43"/>
  <c r="D30" i="43"/>
  <c r="C30" i="43"/>
  <c r="G29" i="43"/>
  <c r="F29" i="43"/>
  <c r="E29" i="43"/>
  <c r="D29" i="43"/>
  <c r="C29" i="43"/>
  <c r="G28" i="43"/>
  <c r="F28" i="43"/>
  <c r="E28" i="43"/>
  <c r="D28" i="43"/>
  <c r="C28" i="43"/>
  <c r="G24" i="43"/>
  <c r="F24" i="43"/>
  <c r="E24" i="43"/>
  <c r="D24" i="43"/>
  <c r="C24" i="43"/>
  <c r="G22" i="43"/>
  <c r="F22" i="43"/>
  <c r="E22" i="43"/>
  <c r="D22" i="43"/>
  <c r="C22" i="43"/>
  <c r="G21" i="43"/>
  <c r="F21" i="43"/>
  <c r="E21" i="43"/>
  <c r="D21" i="43"/>
  <c r="C21" i="43"/>
  <c r="G20" i="43"/>
  <c r="F20" i="43"/>
  <c r="E20" i="43"/>
  <c r="D20" i="43"/>
  <c r="C20" i="43"/>
  <c r="G18" i="43"/>
  <c r="G11" i="51" s="1"/>
  <c r="F18" i="43"/>
  <c r="F11" i="51" s="1"/>
  <c r="E18" i="43"/>
  <c r="E11" i="51" s="1"/>
  <c r="D18" i="43"/>
  <c r="D11" i="51" s="1"/>
  <c r="C18" i="43"/>
  <c r="C11" i="51" s="1"/>
  <c r="G16" i="43"/>
  <c r="F16" i="43"/>
  <c r="E16" i="43"/>
  <c r="D16" i="43"/>
  <c r="C16" i="43"/>
  <c r="G15" i="43"/>
  <c r="F15" i="43"/>
  <c r="E15" i="43"/>
  <c r="D15" i="43"/>
  <c r="C15" i="43"/>
  <c r="G11" i="43"/>
  <c r="G10" i="51" s="1"/>
  <c r="F11" i="43"/>
  <c r="F10" i="51" s="1"/>
  <c r="E11" i="43"/>
  <c r="E10" i="51" s="1"/>
  <c r="D11" i="43"/>
  <c r="D10" i="51" s="1"/>
  <c r="C11" i="43"/>
  <c r="C10" i="51" s="1"/>
  <c r="G10" i="43"/>
  <c r="F10" i="43"/>
  <c r="E10" i="43"/>
  <c r="D10" i="43"/>
  <c r="C10" i="43"/>
  <c r="G9" i="43"/>
  <c r="F9" i="43"/>
  <c r="E9" i="43"/>
  <c r="D9" i="43"/>
  <c r="C9" i="43"/>
  <c r="G8" i="43"/>
  <c r="F8" i="43"/>
  <c r="E8" i="43"/>
  <c r="D8" i="43"/>
  <c r="C8" i="43"/>
  <c r="G7" i="43"/>
  <c r="F7" i="43"/>
  <c r="E7" i="43"/>
  <c r="D7" i="43"/>
  <c r="C7" i="43"/>
  <c r="G6" i="43"/>
  <c r="F6" i="43"/>
  <c r="E6" i="43"/>
  <c r="D6" i="43"/>
  <c r="C6" i="43"/>
  <c r="G5" i="43"/>
  <c r="F5" i="43"/>
  <c r="E5" i="43"/>
  <c r="D5" i="43"/>
  <c r="C5" i="43"/>
  <c r="G4" i="43"/>
  <c r="F4" i="43"/>
  <c r="E4" i="43"/>
  <c r="D4" i="43"/>
  <c r="C4" i="43"/>
  <c r="H15" i="43"/>
  <c r="G8" i="51"/>
  <c r="F8" i="51"/>
  <c r="E8" i="51"/>
  <c r="D8" i="51"/>
  <c r="G7" i="51"/>
  <c r="F7" i="51"/>
  <c r="E7" i="51"/>
  <c r="D7" i="51"/>
  <c r="H7" i="51"/>
  <c r="G6" i="51"/>
  <c r="F6" i="51"/>
  <c r="E6" i="51"/>
  <c r="D6" i="51"/>
  <c r="H6" i="51"/>
  <c r="G5" i="51"/>
  <c r="F5" i="51"/>
  <c r="E5" i="51"/>
  <c r="D5" i="51"/>
  <c r="H5" i="51"/>
  <c r="G4" i="51"/>
  <c r="F4" i="51"/>
  <c r="E4" i="51"/>
  <c r="D4" i="51"/>
  <c r="H4" i="51"/>
  <c r="F34" i="42"/>
  <c r="E34" i="42"/>
  <c r="D34" i="42"/>
  <c r="C34" i="42"/>
  <c r="B34" i="42"/>
  <c r="G34" i="42"/>
  <c r="H34" i="43"/>
  <c r="R44" i="48"/>
  <c r="Q44" i="48"/>
  <c r="P44" i="48"/>
  <c r="K20" i="48"/>
  <c r="J20" i="48"/>
  <c r="I20" i="48"/>
  <c r="K15" i="48"/>
  <c r="J15" i="48"/>
  <c r="I15" i="48"/>
  <c r="F44" i="48"/>
  <c r="E44" i="48"/>
  <c r="D44" i="48"/>
  <c r="C44" i="48"/>
  <c r="B44" i="48"/>
  <c r="G44" i="48"/>
  <c r="E11" i="48"/>
  <c r="D11" i="48"/>
  <c r="C11" i="48"/>
  <c r="D5" i="48"/>
  <c r="C5" i="48"/>
  <c r="B5" i="48"/>
  <c r="B20" i="48" s="1"/>
  <c r="S55" i="42"/>
  <c r="E37" i="43" s="1"/>
  <c r="E12" i="51" s="1"/>
  <c r="R55" i="42"/>
  <c r="D37" i="43" s="1"/>
  <c r="D12" i="51" s="1"/>
  <c r="Q55" i="42"/>
  <c r="C36" i="43" s="1"/>
  <c r="S18" i="42"/>
  <c r="R18" i="42"/>
  <c r="Q18" i="42"/>
  <c r="J42" i="42"/>
  <c r="I42" i="42"/>
  <c r="M42" i="42"/>
  <c r="J31" i="42"/>
  <c r="I31" i="42"/>
  <c r="M31" i="42"/>
  <c r="J22" i="42"/>
  <c r="I22" i="42"/>
  <c r="M22" i="42"/>
  <c r="B21" i="48" l="1"/>
  <c r="B23" i="48"/>
  <c r="I43" i="48"/>
  <c r="C22" i="48"/>
  <c r="J43" i="48"/>
  <c r="E36" i="43"/>
  <c r="S54" i="42"/>
  <c r="E17" i="43" s="1"/>
  <c r="K43" i="48"/>
  <c r="B22" i="48"/>
  <c r="D36" i="43"/>
  <c r="C37" i="43"/>
  <c r="C12" i="51" s="1"/>
  <c r="R54" i="42"/>
  <c r="C20" i="48"/>
  <c r="C23" i="48" s="1"/>
  <c r="D22" i="48"/>
  <c r="D20" i="48"/>
  <c r="D23" i="48" s="1"/>
  <c r="Q54" i="42"/>
  <c r="D21" i="48" l="1"/>
  <c r="C21" i="48"/>
  <c r="E19" i="43"/>
  <c r="C17" i="43"/>
  <c r="C19" i="43"/>
  <c r="D19" i="43"/>
  <c r="D17" i="43"/>
  <c r="F11" i="48"/>
  <c r="F5" i="48" l="1"/>
  <c r="F20" i="48" s="1"/>
  <c r="F23" i="48" s="1"/>
  <c r="E5" i="48"/>
  <c r="E20" i="48" s="1"/>
  <c r="E23" i="48" s="1"/>
  <c r="G5" i="48"/>
  <c r="G11" i="48"/>
  <c r="E21" i="48" l="1"/>
  <c r="T44" i="48"/>
  <c r="S44" i="48"/>
  <c r="U44" i="48"/>
  <c r="M15" i="48"/>
  <c r="L15" i="48"/>
  <c r="N15" i="48"/>
  <c r="G22" i="48" s="1"/>
  <c r="F26" i="42"/>
  <c r="G26" i="42"/>
  <c r="H41" i="43"/>
  <c r="H9" i="51" s="1"/>
  <c r="H35" i="43"/>
  <c r="H33" i="43"/>
  <c r="H31" i="43"/>
  <c r="H30" i="43"/>
  <c r="H29" i="43"/>
  <c r="H28" i="43"/>
  <c r="H14" i="51" l="1"/>
  <c r="E22" i="48"/>
  <c r="H24" i="43"/>
  <c r="H22" i="43"/>
  <c r="H16" i="43"/>
  <c r="N20" i="48"/>
  <c r="N43" i="48" s="1"/>
  <c r="M20" i="48"/>
  <c r="M43" i="48" s="1"/>
  <c r="L20" i="48"/>
  <c r="L43" i="48" s="1"/>
  <c r="U54" i="42" l="1"/>
  <c r="V54" i="42"/>
  <c r="H17" i="43" s="1"/>
  <c r="T54" i="42"/>
  <c r="F22" i="48"/>
  <c r="F17" i="43" l="1"/>
  <c r="F19" i="43"/>
  <c r="G19" i="43"/>
  <c r="G17" i="43"/>
  <c r="V55" i="42"/>
  <c r="U55" i="42"/>
  <c r="T55" i="42"/>
  <c r="F37" i="43" l="1"/>
  <c r="F12" i="51" s="1"/>
  <c r="F36" i="43"/>
  <c r="G36" i="43"/>
  <c r="G37" i="43"/>
  <c r="G12" i="51" s="1"/>
  <c r="N42" i="42"/>
  <c r="L42" i="42"/>
  <c r="K31" i="42"/>
  <c r="N22" i="42"/>
  <c r="L22" i="42"/>
  <c r="K22" i="42"/>
  <c r="K42" i="42"/>
  <c r="G20" i="48" l="1"/>
  <c r="G23" i="48" l="1"/>
  <c r="T18" i="42"/>
  <c r="U18" i="42"/>
  <c r="V18" i="42"/>
  <c r="L31" i="42"/>
  <c r="N31" i="42"/>
  <c r="H18" i="43" l="1"/>
  <c r="H11" i="51" s="1"/>
  <c r="H10" i="43"/>
  <c r="H7" i="43"/>
  <c r="H19" i="43"/>
  <c r="H20" i="43"/>
  <c r="H42" i="43" l="1"/>
  <c r="H32" i="43"/>
  <c r="H11" i="43"/>
  <c r="H10" i="51" s="1"/>
  <c r="H37" i="43"/>
  <c r="H12" i="51" s="1"/>
  <c r="H36" i="43"/>
  <c r="H8" i="43" l="1"/>
  <c r="H9" i="43"/>
  <c r="H6" i="43"/>
  <c r="G21" i="48"/>
  <c r="F21" i="48"/>
  <c r="H5" i="43" l="1"/>
</calcChain>
</file>

<file path=xl/comments1.xml><?xml version="1.0" encoding="utf-8"?>
<comments xmlns="http://schemas.openxmlformats.org/spreadsheetml/2006/main">
  <authors>
    <author>栗栖慎治</author>
  </authors>
  <commentList>
    <comment ref="G1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 xml:space="preserve">変動費＝（商品製品仕入高＋期首商品製品棚卸高ｰ期末商品製品棚卸高ｰ他勘定振替＋期首仕掛品棚卸高ｰ期末仕掛品棚卸高＋材料費＋外注加工費）
</t>
        </r>
      </text>
    </comment>
    <comment ref="G21" authorId="0" shapeId="0">
      <text>
        <r>
          <rPr>
            <sz val="9"/>
            <color indexed="81"/>
            <rFont val="MS P ゴシック"/>
            <family val="3"/>
            <charset val="128"/>
          </rPr>
          <t>限界利益-経常利益</t>
        </r>
      </text>
    </comment>
    <comment ref="G22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 xml:space="preserve">人件費＝一般管理費人件費＋労務費
</t>
        </r>
      </text>
    </comment>
    <comment ref="G23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固定費-人件費</t>
        </r>
      </text>
    </comment>
  </commentList>
</comments>
</file>

<file path=xl/sharedStrings.xml><?xml version="1.0" encoding="utf-8"?>
<sst xmlns="http://schemas.openxmlformats.org/spreadsheetml/2006/main" count="429" uniqueCount="349">
  <si>
    <r>
      <rPr>
        <sz val="48"/>
        <color theme="0" tint="-0.249977111117893"/>
        <rFont val="HGP明朝B"/>
        <family val="1"/>
        <charset val="128"/>
      </rPr>
      <t>入力</t>
    </r>
    <r>
      <rPr>
        <sz val="28"/>
        <color theme="0" tint="-0.249977111117893"/>
        <rFont val="HGP明朝B"/>
        <family val="1"/>
        <charset val="128"/>
      </rPr>
      <t>BS/PL</t>
    </r>
    <rPh sb="0" eb="2">
      <t>ニュウリョク</t>
    </rPh>
    <phoneticPr fontId="4"/>
  </si>
  <si>
    <t>単位（千円）</t>
    <rPh sb="0" eb="2">
      <t>タンイ</t>
    </rPh>
    <rPh sb="3" eb="4">
      <t>セン</t>
    </rPh>
    <rPh sb="4" eb="5">
      <t>エン</t>
    </rPh>
    <phoneticPr fontId="4"/>
  </si>
  <si>
    <t>単位（千円）</t>
    <rPh sb="0" eb="2">
      <t>タンイ</t>
    </rPh>
    <rPh sb="3" eb="5">
      <t>センエン</t>
    </rPh>
    <phoneticPr fontId="4"/>
  </si>
  <si>
    <t>貸 借 対 照 表</t>
    <rPh sb="0" eb="3">
      <t>タイシャク</t>
    </rPh>
    <rPh sb="4" eb="9">
      <t>タイショウヒョウ</t>
    </rPh>
    <phoneticPr fontId="1"/>
  </si>
  <si>
    <t>損 益 計 算 書</t>
    <rPh sb="0" eb="3">
      <t>ソンエキ</t>
    </rPh>
    <rPh sb="4" eb="9">
      <t>ケイサンショ</t>
    </rPh>
    <phoneticPr fontId="1"/>
  </si>
  <si>
    <t>決算月</t>
    <rPh sb="0" eb="3">
      <t>ケッサンツキ</t>
    </rPh>
    <phoneticPr fontId="4"/>
  </si>
  <si>
    <t>資　　　産</t>
    <rPh sb="0" eb="5">
      <t>シサン</t>
    </rPh>
    <phoneticPr fontId="1"/>
  </si>
  <si>
    <t>5年前</t>
    <rPh sb="1" eb="2">
      <t>ネン</t>
    </rPh>
    <rPh sb="2" eb="3">
      <t>マエ</t>
    </rPh>
    <phoneticPr fontId="4"/>
  </si>
  <si>
    <t>4年前</t>
    <rPh sb="1" eb="3">
      <t>ネンマエ</t>
    </rPh>
    <phoneticPr fontId="4"/>
  </si>
  <si>
    <t>3年前</t>
    <rPh sb="1" eb="3">
      <t>ネンマエ</t>
    </rPh>
    <phoneticPr fontId="4"/>
  </si>
  <si>
    <t>前々期</t>
    <rPh sb="0" eb="3">
      <t>ゼンゼンキ</t>
    </rPh>
    <phoneticPr fontId="1"/>
  </si>
  <si>
    <t>前　期</t>
    <rPh sb="0" eb="3">
      <t>ゼンキ</t>
    </rPh>
    <phoneticPr fontId="1"/>
  </si>
  <si>
    <t>当　期</t>
    <rPh sb="0" eb="3">
      <t>トウキ</t>
    </rPh>
    <phoneticPr fontId="1"/>
  </si>
  <si>
    <t>負債　及び　資本</t>
    <rPh sb="0" eb="2">
      <t>フサイ</t>
    </rPh>
    <rPh sb="3" eb="4">
      <t>オヨ</t>
    </rPh>
    <rPh sb="6" eb="8">
      <t>シホン</t>
    </rPh>
    <phoneticPr fontId="1"/>
  </si>
  <si>
    <t>科　　　　　　　目</t>
    <rPh sb="0" eb="9">
      <t>カモク</t>
    </rPh>
    <phoneticPr fontId="1"/>
  </si>
  <si>
    <t>(資産の部)</t>
    <rPh sb="1" eb="3">
      <t>シサン</t>
    </rPh>
    <rPh sb="4" eb="5">
      <t>ブ</t>
    </rPh>
    <phoneticPr fontId="1"/>
  </si>
  <si>
    <t>(負債の部)</t>
    <rPh sb="1" eb="3">
      <t>フサイ</t>
    </rPh>
    <rPh sb="4" eb="5">
      <t>ブ</t>
    </rPh>
    <phoneticPr fontId="1"/>
  </si>
  <si>
    <t>（経常損益の部）</t>
    <rPh sb="1" eb="3">
      <t>ケイジョウ</t>
    </rPh>
    <rPh sb="3" eb="5">
      <t>ソンエキ</t>
    </rPh>
    <rPh sb="6" eb="7">
      <t>ブ</t>
    </rPh>
    <phoneticPr fontId="1"/>
  </si>
  <si>
    <t>　営業損益の部</t>
    <rPh sb="1" eb="3">
      <t>エイギョウ</t>
    </rPh>
    <rPh sb="3" eb="5">
      <t>ソンエキ</t>
    </rPh>
    <rPh sb="6" eb="7">
      <t>ブ</t>
    </rPh>
    <phoneticPr fontId="1"/>
  </si>
  <si>
    <t>流動資産</t>
    <rPh sb="0" eb="2">
      <t>リュウドウ</t>
    </rPh>
    <rPh sb="2" eb="4">
      <t>シサン</t>
    </rPh>
    <phoneticPr fontId="1"/>
  </si>
  <si>
    <t>　流動負債</t>
    <rPh sb="1" eb="3">
      <t>リュウドウ</t>
    </rPh>
    <rPh sb="3" eb="5">
      <t>フサイ</t>
    </rPh>
    <phoneticPr fontId="1"/>
  </si>
  <si>
    <t>売 上 高</t>
    <rPh sb="0" eb="3">
      <t>ウリアゲ</t>
    </rPh>
    <rPh sb="4" eb="5">
      <t>ダカ</t>
    </rPh>
    <phoneticPr fontId="1"/>
  </si>
  <si>
    <t>現金及び 預金</t>
    <rPh sb="0" eb="2">
      <t>ゲンキン</t>
    </rPh>
    <rPh sb="2" eb="3">
      <t>オヨ</t>
    </rPh>
    <rPh sb="5" eb="7">
      <t>ヨキン</t>
    </rPh>
    <phoneticPr fontId="1"/>
  </si>
  <si>
    <t>支払手形</t>
    <rPh sb="0" eb="2">
      <t>シハライ</t>
    </rPh>
    <rPh sb="2" eb="4">
      <t>テガタ</t>
    </rPh>
    <phoneticPr fontId="1"/>
  </si>
  <si>
    <t>受 取 手 形</t>
    <rPh sb="0" eb="3">
      <t>ウケトリ</t>
    </rPh>
    <rPh sb="4" eb="7">
      <t>テガタ</t>
    </rPh>
    <phoneticPr fontId="1"/>
  </si>
  <si>
    <t>買掛金</t>
    <rPh sb="0" eb="3">
      <t>カイカケキン</t>
    </rPh>
    <phoneticPr fontId="1"/>
  </si>
  <si>
    <t>売上原価</t>
    <rPh sb="0" eb="2">
      <t>ウリアゲ</t>
    </rPh>
    <rPh sb="2" eb="4">
      <t>ゲンカ</t>
    </rPh>
    <phoneticPr fontId="1"/>
  </si>
  <si>
    <t>売  掛   金</t>
    <rPh sb="0" eb="4">
      <t>ウリカケ</t>
    </rPh>
    <rPh sb="7" eb="8">
      <t>キン</t>
    </rPh>
    <phoneticPr fontId="1"/>
  </si>
  <si>
    <t>短期借入金</t>
    <rPh sb="0" eb="2">
      <t>タンキ</t>
    </rPh>
    <rPh sb="2" eb="4">
      <t>カリイレ</t>
    </rPh>
    <rPh sb="4" eb="5">
      <t>キン</t>
    </rPh>
    <phoneticPr fontId="1"/>
  </si>
  <si>
    <t>製品・商品期首残高</t>
    <rPh sb="0" eb="2">
      <t>セイヒン</t>
    </rPh>
    <rPh sb="3" eb="5">
      <t>ショウヒン</t>
    </rPh>
    <rPh sb="5" eb="7">
      <t>キシュ</t>
    </rPh>
    <rPh sb="7" eb="9">
      <t>ザンダカ</t>
    </rPh>
    <phoneticPr fontId="1"/>
  </si>
  <si>
    <t>有 価 証 券</t>
    <rPh sb="0" eb="3">
      <t>ユウカ</t>
    </rPh>
    <rPh sb="4" eb="7">
      <t>ショウケン</t>
    </rPh>
    <phoneticPr fontId="1"/>
  </si>
  <si>
    <t>未払金</t>
    <rPh sb="0" eb="2">
      <t>ミハラ</t>
    </rPh>
    <rPh sb="2" eb="3">
      <t>キン</t>
    </rPh>
    <phoneticPr fontId="1"/>
  </si>
  <si>
    <t>当期  製品製造原価</t>
    <rPh sb="0" eb="2">
      <t>トウキ</t>
    </rPh>
    <rPh sb="4" eb="6">
      <t>セイヒン</t>
    </rPh>
    <rPh sb="6" eb="8">
      <t>セイゾウ</t>
    </rPh>
    <rPh sb="8" eb="10">
      <t>ゲンカ</t>
    </rPh>
    <phoneticPr fontId="1"/>
  </si>
  <si>
    <t>自 己 株 式</t>
    <rPh sb="0" eb="3">
      <t>ジコ</t>
    </rPh>
    <rPh sb="4" eb="7">
      <t>カブシキ</t>
    </rPh>
    <phoneticPr fontId="1"/>
  </si>
  <si>
    <t>未払法人税等</t>
    <rPh sb="0" eb="2">
      <t>ミハラ</t>
    </rPh>
    <rPh sb="2" eb="5">
      <t>ホウジンゼイ</t>
    </rPh>
    <rPh sb="5" eb="6">
      <t>ナド</t>
    </rPh>
    <phoneticPr fontId="1"/>
  </si>
  <si>
    <t>当期  商品 仕入高</t>
    <rPh sb="0" eb="2">
      <t>トウキ</t>
    </rPh>
    <rPh sb="4" eb="6">
      <t>ショウヒン</t>
    </rPh>
    <rPh sb="7" eb="9">
      <t>シイレ</t>
    </rPh>
    <rPh sb="9" eb="10">
      <t>ダカ</t>
    </rPh>
    <phoneticPr fontId="1"/>
  </si>
  <si>
    <t>製       品</t>
    <rPh sb="0" eb="9">
      <t>セイヒン</t>
    </rPh>
    <phoneticPr fontId="1"/>
  </si>
  <si>
    <t>未払消費税</t>
    <rPh sb="0" eb="2">
      <t>ミハラ</t>
    </rPh>
    <rPh sb="2" eb="5">
      <t>ショウヒゼイ</t>
    </rPh>
    <phoneticPr fontId="1"/>
  </si>
  <si>
    <t>合　　　計</t>
    <rPh sb="0" eb="5">
      <t>ゴウケイ</t>
    </rPh>
    <phoneticPr fontId="1"/>
  </si>
  <si>
    <t>商       品</t>
    <rPh sb="0" eb="9">
      <t>ショウヒン</t>
    </rPh>
    <phoneticPr fontId="1"/>
  </si>
  <si>
    <t>未払費用</t>
    <rPh sb="0" eb="1">
      <t>ミ</t>
    </rPh>
    <rPh sb="1" eb="2">
      <t>バライ</t>
    </rPh>
    <rPh sb="2" eb="4">
      <t>ヒヨウ</t>
    </rPh>
    <phoneticPr fontId="1"/>
  </si>
  <si>
    <t>製品・商品期末残高</t>
    <rPh sb="0" eb="2">
      <t>セイヒン</t>
    </rPh>
    <rPh sb="3" eb="5">
      <t>ショウヒン</t>
    </rPh>
    <rPh sb="5" eb="7">
      <t>キマツ</t>
    </rPh>
    <rPh sb="7" eb="9">
      <t>ザンダカ</t>
    </rPh>
    <phoneticPr fontId="1"/>
  </si>
  <si>
    <t>原  材   料</t>
    <rPh sb="0" eb="8">
      <t>ゲンザイリョウ</t>
    </rPh>
    <phoneticPr fontId="1"/>
  </si>
  <si>
    <t>預り金</t>
    <rPh sb="0" eb="1">
      <t>アズカ</t>
    </rPh>
    <rPh sb="2" eb="3">
      <t>キン</t>
    </rPh>
    <phoneticPr fontId="1"/>
  </si>
  <si>
    <t>他勘定振替高</t>
    <rPh sb="0" eb="1">
      <t>ホカ</t>
    </rPh>
    <rPh sb="1" eb="3">
      <t>カンジョウ</t>
    </rPh>
    <rPh sb="3" eb="5">
      <t>フリカエ</t>
    </rPh>
    <rPh sb="5" eb="6">
      <t>ダカ</t>
    </rPh>
    <phoneticPr fontId="4"/>
  </si>
  <si>
    <t>仕  掛   品</t>
    <rPh sb="0" eb="4">
      <t>シカカリ</t>
    </rPh>
    <rPh sb="7" eb="8">
      <t>ヒン</t>
    </rPh>
    <phoneticPr fontId="1"/>
  </si>
  <si>
    <t>前受金</t>
    <rPh sb="0" eb="3">
      <t>ゼンウケキン</t>
    </rPh>
    <phoneticPr fontId="1"/>
  </si>
  <si>
    <t>売上総利益</t>
    <rPh sb="0" eb="2">
      <t>ウリアゲ</t>
    </rPh>
    <rPh sb="2" eb="3">
      <t>ソウ</t>
    </rPh>
    <rPh sb="3" eb="5">
      <t>リエキ</t>
    </rPh>
    <phoneticPr fontId="1"/>
  </si>
  <si>
    <t>短期貸付金</t>
    <rPh sb="0" eb="2">
      <t>タンキ</t>
    </rPh>
    <rPh sb="2" eb="4">
      <t>カシツケ</t>
    </rPh>
    <rPh sb="4" eb="5">
      <t>キン</t>
    </rPh>
    <phoneticPr fontId="4"/>
  </si>
  <si>
    <t>販売費及び一般管理費</t>
    <rPh sb="0" eb="2">
      <t>ハンバイ</t>
    </rPh>
    <rPh sb="2" eb="3">
      <t>ヒヨウ</t>
    </rPh>
    <rPh sb="3" eb="4">
      <t>オヨ</t>
    </rPh>
    <rPh sb="5" eb="7">
      <t>イッパン</t>
    </rPh>
    <rPh sb="7" eb="10">
      <t>カンリヒ</t>
    </rPh>
    <phoneticPr fontId="1"/>
  </si>
  <si>
    <t>その他流動負債</t>
    <rPh sb="2" eb="3">
      <t>タ</t>
    </rPh>
    <rPh sb="3" eb="5">
      <t>リュウドウ</t>
    </rPh>
    <rPh sb="5" eb="7">
      <t>フサイ</t>
    </rPh>
    <phoneticPr fontId="4"/>
  </si>
  <si>
    <t>固定負債</t>
    <rPh sb="0" eb="2">
      <t>コテイ</t>
    </rPh>
    <rPh sb="2" eb="4">
      <t>フサイ</t>
    </rPh>
    <phoneticPr fontId="1"/>
  </si>
  <si>
    <t>営業  利益</t>
    <rPh sb="0" eb="2">
      <t>エイギョウ</t>
    </rPh>
    <rPh sb="4" eb="6">
      <t>リエキ</t>
    </rPh>
    <phoneticPr fontId="1"/>
  </si>
  <si>
    <t>貸倒引当金</t>
    <rPh sb="0" eb="2">
      <t>カシダオレ</t>
    </rPh>
    <rPh sb="2" eb="4">
      <t>ヒキアテ</t>
    </rPh>
    <rPh sb="4" eb="5">
      <t>キン</t>
    </rPh>
    <phoneticPr fontId="4"/>
  </si>
  <si>
    <t>長期 借入金</t>
    <rPh sb="0" eb="2">
      <t>チョウキ</t>
    </rPh>
    <rPh sb="3" eb="5">
      <t>カリイレ</t>
    </rPh>
    <rPh sb="5" eb="6">
      <t>キン</t>
    </rPh>
    <phoneticPr fontId="1"/>
  </si>
  <si>
    <t>長期未払い金</t>
    <rPh sb="0" eb="2">
      <t>チョウキ</t>
    </rPh>
    <rPh sb="2" eb="4">
      <t>ミハラ</t>
    </rPh>
    <rPh sb="5" eb="6">
      <t>キン</t>
    </rPh>
    <phoneticPr fontId="1"/>
  </si>
  <si>
    <t>営業外損益の部</t>
    <rPh sb="0" eb="3">
      <t>エイギョウガイ</t>
    </rPh>
    <rPh sb="3" eb="5">
      <t>ソンエキ</t>
    </rPh>
    <rPh sb="6" eb="7">
      <t>ブ</t>
    </rPh>
    <phoneticPr fontId="1"/>
  </si>
  <si>
    <t>その他流動資産</t>
    <rPh sb="2" eb="3">
      <t>タ</t>
    </rPh>
    <rPh sb="3" eb="5">
      <t>リュウドウ</t>
    </rPh>
    <rPh sb="5" eb="7">
      <t>シサン</t>
    </rPh>
    <phoneticPr fontId="4"/>
  </si>
  <si>
    <t xml:space="preserve"> 退職給与引当金</t>
    <rPh sb="1" eb="3">
      <t>タイショク</t>
    </rPh>
    <rPh sb="3" eb="5">
      <t>キュウヨ</t>
    </rPh>
    <rPh sb="5" eb="8">
      <t>ヒキアテキン</t>
    </rPh>
    <phoneticPr fontId="1"/>
  </si>
  <si>
    <t>営業外収益</t>
    <rPh sb="0" eb="3">
      <t>エイギョウガイ</t>
    </rPh>
    <rPh sb="3" eb="5">
      <t>シュウエキ</t>
    </rPh>
    <phoneticPr fontId="1"/>
  </si>
  <si>
    <t>固定資産</t>
    <rPh sb="0" eb="2">
      <t>コテイ</t>
    </rPh>
    <rPh sb="2" eb="4">
      <t>シサン</t>
    </rPh>
    <phoneticPr fontId="1"/>
  </si>
  <si>
    <t>社債</t>
    <rPh sb="0" eb="2">
      <t>シャサイ</t>
    </rPh>
    <phoneticPr fontId="4"/>
  </si>
  <si>
    <t>受取利息</t>
    <rPh sb="0" eb="2">
      <t>ウケトリ</t>
    </rPh>
    <rPh sb="2" eb="4">
      <t>リソク</t>
    </rPh>
    <phoneticPr fontId="1"/>
  </si>
  <si>
    <t>　有形固定資産</t>
    <rPh sb="1" eb="3">
      <t>ユウケイ</t>
    </rPh>
    <rPh sb="3" eb="5">
      <t>コテイ</t>
    </rPh>
    <rPh sb="5" eb="7">
      <t>シサン</t>
    </rPh>
    <phoneticPr fontId="1"/>
  </si>
  <si>
    <t>リース債務</t>
    <rPh sb="3" eb="5">
      <t>サイム</t>
    </rPh>
    <phoneticPr fontId="4"/>
  </si>
  <si>
    <t>配当金</t>
    <phoneticPr fontId="4"/>
  </si>
  <si>
    <t>役員借入金</t>
    <rPh sb="0" eb="2">
      <t>ヤクイン</t>
    </rPh>
    <rPh sb="2" eb="5">
      <t>カリイレキン</t>
    </rPh>
    <phoneticPr fontId="4"/>
  </si>
  <si>
    <t>雑  収  入</t>
    <rPh sb="0" eb="1">
      <t>ザツ</t>
    </rPh>
    <rPh sb="3" eb="7">
      <t>シュウニュウ</t>
    </rPh>
    <phoneticPr fontId="1"/>
  </si>
  <si>
    <t>預り保証金</t>
    <rPh sb="0" eb="1">
      <t>アズカ</t>
    </rPh>
    <rPh sb="2" eb="5">
      <t>ホショウキン</t>
    </rPh>
    <phoneticPr fontId="4"/>
  </si>
  <si>
    <t>営業外費用</t>
    <rPh sb="0" eb="3">
      <t>エイギョウガイ</t>
    </rPh>
    <rPh sb="3" eb="5">
      <t>ヒヨウ</t>
    </rPh>
    <phoneticPr fontId="1"/>
  </si>
  <si>
    <t>土地</t>
    <rPh sb="0" eb="2">
      <t>トチ</t>
    </rPh>
    <phoneticPr fontId="1"/>
  </si>
  <si>
    <t>その他固定負債</t>
    <rPh sb="2" eb="3">
      <t>タ</t>
    </rPh>
    <rPh sb="3" eb="5">
      <t>コテイ</t>
    </rPh>
    <rPh sb="5" eb="7">
      <t>フサイ</t>
    </rPh>
    <phoneticPr fontId="4"/>
  </si>
  <si>
    <t>支払利息及び割引料</t>
    <rPh sb="0" eb="2">
      <t>シハライ</t>
    </rPh>
    <rPh sb="2" eb="4">
      <t>リソク</t>
    </rPh>
    <rPh sb="4" eb="5">
      <t>オヨ</t>
    </rPh>
    <rPh sb="6" eb="9">
      <t>ワリビキリョウ</t>
    </rPh>
    <phoneticPr fontId="1"/>
  </si>
  <si>
    <t>建物付属設備</t>
    <rPh sb="0" eb="2">
      <t>タテモノ</t>
    </rPh>
    <rPh sb="2" eb="4">
      <t>フゾク</t>
    </rPh>
    <rPh sb="4" eb="6">
      <t>セツビ</t>
    </rPh>
    <phoneticPr fontId="4"/>
  </si>
  <si>
    <t>負債合計</t>
    <rPh sb="0" eb="2">
      <t>フサイ</t>
    </rPh>
    <rPh sb="2" eb="4">
      <t>ゴウケイ</t>
    </rPh>
    <phoneticPr fontId="1"/>
  </si>
  <si>
    <t>雑  支  出</t>
    <rPh sb="0" eb="1">
      <t>ザツ</t>
    </rPh>
    <rPh sb="3" eb="7">
      <t>シシュツ</t>
    </rPh>
    <phoneticPr fontId="1"/>
  </si>
  <si>
    <t>その他有形固定資産</t>
    <rPh sb="2" eb="3">
      <t>タ</t>
    </rPh>
    <rPh sb="3" eb="5">
      <t>ユウケイ</t>
    </rPh>
    <rPh sb="5" eb="7">
      <t>コテイ</t>
    </rPh>
    <rPh sb="7" eb="9">
      <t>シサン</t>
    </rPh>
    <phoneticPr fontId="4"/>
  </si>
  <si>
    <t>繰延資産償却</t>
    <rPh sb="0" eb="2">
      <t>クリノベ</t>
    </rPh>
    <rPh sb="2" eb="4">
      <t>シサン</t>
    </rPh>
    <rPh sb="4" eb="6">
      <t>ショウキャク</t>
    </rPh>
    <phoneticPr fontId="4"/>
  </si>
  <si>
    <t>(資本の部)</t>
    <rPh sb="1" eb="3">
      <t>シホン</t>
    </rPh>
    <rPh sb="4" eb="5">
      <t>ブ</t>
    </rPh>
    <phoneticPr fontId="1"/>
  </si>
  <si>
    <t>経　常　利　益</t>
    <rPh sb="0" eb="3">
      <t>ケイジョウ</t>
    </rPh>
    <rPh sb="4" eb="7">
      <t>リエキ</t>
    </rPh>
    <phoneticPr fontId="1"/>
  </si>
  <si>
    <t>　無形固定資産</t>
    <rPh sb="1" eb="3">
      <t>ムケイ</t>
    </rPh>
    <rPh sb="3" eb="5">
      <t>コテイ</t>
    </rPh>
    <rPh sb="5" eb="7">
      <t>シサン</t>
    </rPh>
    <phoneticPr fontId="1"/>
  </si>
  <si>
    <t>資本金</t>
    <rPh sb="0" eb="3">
      <t>シホンキン</t>
    </rPh>
    <phoneticPr fontId="1"/>
  </si>
  <si>
    <t>ソフトウエア</t>
    <phoneticPr fontId="1"/>
  </si>
  <si>
    <t>資本剰余金</t>
    <rPh sb="0" eb="2">
      <t>シホン</t>
    </rPh>
    <rPh sb="2" eb="5">
      <t>ジョウヨキン</t>
    </rPh>
    <phoneticPr fontId="4"/>
  </si>
  <si>
    <t>電話 加入権</t>
    <rPh sb="0" eb="2">
      <t>デンワ</t>
    </rPh>
    <rPh sb="3" eb="6">
      <t>カニュウケン</t>
    </rPh>
    <phoneticPr fontId="1"/>
  </si>
  <si>
    <t>利益剰余金</t>
    <rPh sb="0" eb="2">
      <t>リエキ</t>
    </rPh>
    <rPh sb="2" eb="5">
      <t>ジョウヨキン</t>
    </rPh>
    <phoneticPr fontId="4"/>
  </si>
  <si>
    <t>（特別損益の部）</t>
    <rPh sb="1" eb="3">
      <t>トクベツ</t>
    </rPh>
    <rPh sb="3" eb="5">
      <t>ソンエキ</t>
    </rPh>
    <rPh sb="6" eb="7">
      <t>ブ</t>
    </rPh>
    <phoneticPr fontId="1"/>
  </si>
  <si>
    <t>退職積立金</t>
    <rPh sb="0" eb="2">
      <t>タイショク</t>
    </rPh>
    <rPh sb="2" eb="4">
      <t>ツミタテ</t>
    </rPh>
    <rPh sb="4" eb="5">
      <t>キン</t>
    </rPh>
    <phoneticPr fontId="1"/>
  </si>
  <si>
    <t>　投資等</t>
    <rPh sb="1" eb="3">
      <t>トウシ</t>
    </rPh>
    <rPh sb="3" eb="4">
      <t>ナド</t>
    </rPh>
    <phoneticPr fontId="1"/>
  </si>
  <si>
    <t>別途積立金</t>
    <rPh sb="0" eb="2">
      <t>ベット</t>
    </rPh>
    <rPh sb="2" eb="4">
      <t>ツミタテ</t>
    </rPh>
    <rPh sb="4" eb="5">
      <t>キン</t>
    </rPh>
    <phoneticPr fontId="1"/>
  </si>
  <si>
    <t>　特別利益</t>
    <rPh sb="1" eb="3">
      <t>トクベツ</t>
    </rPh>
    <rPh sb="3" eb="5">
      <t>リエキ</t>
    </rPh>
    <phoneticPr fontId="1"/>
  </si>
  <si>
    <t>投資有価証券</t>
    <rPh sb="0" eb="2">
      <t>トウシ</t>
    </rPh>
    <rPh sb="2" eb="4">
      <t>ユウカ</t>
    </rPh>
    <rPh sb="4" eb="6">
      <t>ショウケン</t>
    </rPh>
    <phoneticPr fontId="1"/>
  </si>
  <si>
    <t>繰越利益剰余金</t>
    <rPh sb="0" eb="2">
      <t>クリコシ</t>
    </rPh>
    <rPh sb="2" eb="4">
      <t>リエキ</t>
    </rPh>
    <rPh sb="4" eb="7">
      <t>ジョウヨキン</t>
    </rPh>
    <phoneticPr fontId="1"/>
  </si>
  <si>
    <t>固定資産売却益</t>
    <rPh sb="0" eb="2">
      <t>コテイ</t>
    </rPh>
    <rPh sb="2" eb="4">
      <t>シサン</t>
    </rPh>
    <rPh sb="4" eb="6">
      <t>バイキャク</t>
    </rPh>
    <rPh sb="6" eb="7">
      <t>エキ</t>
    </rPh>
    <phoneticPr fontId="4"/>
  </si>
  <si>
    <t>長期貸付金</t>
    <rPh sb="0" eb="2">
      <t>チョウキ</t>
    </rPh>
    <rPh sb="2" eb="4">
      <t>カシツケ</t>
    </rPh>
    <rPh sb="4" eb="5">
      <t>キン</t>
    </rPh>
    <phoneticPr fontId="1"/>
  </si>
  <si>
    <t>自己株式（-）</t>
    <rPh sb="0" eb="2">
      <t>ジコ</t>
    </rPh>
    <rPh sb="2" eb="4">
      <t>カブシキ</t>
    </rPh>
    <phoneticPr fontId="4"/>
  </si>
  <si>
    <t>保険差益金</t>
    <rPh sb="0" eb="2">
      <t>ホケン</t>
    </rPh>
    <rPh sb="2" eb="4">
      <t>サエキ</t>
    </rPh>
    <rPh sb="4" eb="5">
      <t>キン</t>
    </rPh>
    <phoneticPr fontId="4"/>
  </si>
  <si>
    <t>長期前払費用</t>
    <rPh sb="0" eb="2">
      <t>チョウキ</t>
    </rPh>
    <rPh sb="2" eb="4">
      <t>マエバラ</t>
    </rPh>
    <rPh sb="4" eb="6">
      <t>ヒヨウ</t>
    </rPh>
    <phoneticPr fontId="1"/>
  </si>
  <si>
    <t>株主資本計</t>
    <rPh sb="0" eb="2">
      <t>カブヌシ</t>
    </rPh>
    <rPh sb="2" eb="4">
      <t>シホン</t>
    </rPh>
    <rPh sb="4" eb="5">
      <t>ケイ</t>
    </rPh>
    <phoneticPr fontId="4"/>
  </si>
  <si>
    <t>特別損失</t>
    <rPh sb="0" eb="2">
      <t>トクベツ</t>
    </rPh>
    <rPh sb="2" eb="4">
      <t>ソンシツ</t>
    </rPh>
    <phoneticPr fontId="1"/>
  </si>
  <si>
    <t>長期繰延税金資産</t>
    <rPh sb="0" eb="2">
      <t>チョウキ</t>
    </rPh>
    <rPh sb="2" eb="4">
      <t>クリノベ</t>
    </rPh>
    <rPh sb="4" eb="6">
      <t>ゼイキン</t>
    </rPh>
    <rPh sb="6" eb="8">
      <t>シサン</t>
    </rPh>
    <phoneticPr fontId="1"/>
  </si>
  <si>
    <t>評価換算差額等</t>
    <rPh sb="0" eb="2">
      <t>ヒョウカ</t>
    </rPh>
    <rPh sb="2" eb="3">
      <t>カ</t>
    </rPh>
    <rPh sb="3" eb="4">
      <t>サン</t>
    </rPh>
    <rPh sb="4" eb="6">
      <t>サガク</t>
    </rPh>
    <rPh sb="6" eb="7">
      <t>トウ</t>
    </rPh>
    <phoneticPr fontId="4"/>
  </si>
  <si>
    <t>敷金</t>
    <rPh sb="0" eb="2">
      <t>シキキン</t>
    </rPh>
    <phoneticPr fontId="1"/>
  </si>
  <si>
    <t>純資産合計</t>
    <rPh sb="0" eb="3">
      <t>ジュンシサン</t>
    </rPh>
    <rPh sb="3" eb="5">
      <t>ゴウケイ</t>
    </rPh>
    <phoneticPr fontId="4"/>
  </si>
  <si>
    <t>税引前当期利益</t>
    <rPh sb="0" eb="2">
      <t>ゼイビキ</t>
    </rPh>
    <rPh sb="2" eb="3">
      <t>マエ</t>
    </rPh>
    <rPh sb="3" eb="5">
      <t>トウキ</t>
    </rPh>
    <rPh sb="5" eb="7">
      <t>リエキ</t>
    </rPh>
    <phoneticPr fontId="1"/>
  </si>
  <si>
    <t>法人税及び住民税</t>
    <rPh sb="0" eb="3">
      <t>ホウジンゼイ</t>
    </rPh>
    <rPh sb="3" eb="4">
      <t>オヨ</t>
    </rPh>
    <rPh sb="5" eb="8">
      <t>ジュウミンゼイ</t>
    </rPh>
    <phoneticPr fontId="1"/>
  </si>
  <si>
    <t>当期  利益</t>
    <rPh sb="0" eb="2">
      <t>トウキ</t>
    </rPh>
    <rPh sb="4" eb="6">
      <t>リエキ</t>
    </rPh>
    <phoneticPr fontId="1"/>
  </si>
  <si>
    <t>その他投資等</t>
    <rPh sb="2" eb="3">
      <t>タ</t>
    </rPh>
    <rPh sb="3" eb="6">
      <t>トウシトウ</t>
    </rPh>
    <phoneticPr fontId="4"/>
  </si>
  <si>
    <t>自己株式処分差損</t>
    <rPh sb="0" eb="2">
      <t>ジコ</t>
    </rPh>
    <rPh sb="2" eb="4">
      <t>カブシキ</t>
    </rPh>
    <rPh sb="4" eb="6">
      <t>ショブン</t>
    </rPh>
    <rPh sb="6" eb="8">
      <t>サソン</t>
    </rPh>
    <phoneticPr fontId="1"/>
  </si>
  <si>
    <t>繰延資産</t>
    <rPh sb="0" eb="2">
      <t>クリノベ</t>
    </rPh>
    <rPh sb="2" eb="4">
      <t>シサン</t>
    </rPh>
    <phoneticPr fontId="1"/>
  </si>
  <si>
    <t>前期繰越金</t>
    <rPh sb="0" eb="2">
      <t>ゼンキ</t>
    </rPh>
    <rPh sb="2" eb="4">
      <t>クリコシ</t>
    </rPh>
    <rPh sb="4" eb="5">
      <t>キン</t>
    </rPh>
    <phoneticPr fontId="1"/>
  </si>
  <si>
    <t>資産合計</t>
    <rPh sb="0" eb="2">
      <t>シサン</t>
    </rPh>
    <rPh sb="2" eb="4">
      <t>ゴウケイ</t>
    </rPh>
    <phoneticPr fontId="1"/>
  </si>
  <si>
    <t>負債及び資本合計</t>
    <rPh sb="0" eb="2">
      <t>フサイ</t>
    </rPh>
    <rPh sb="2" eb="3">
      <t>オヨ</t>
    </rPh>
    <rPh sb="4" eb="6">
      <t>シホン</t>
    </rPh>
    <rPh sb="6" eb="8">
      <t>ゴウケイ</t>
    </rPh>
    <phoneticPr fontId="1"/>
  </si>
  <si>
    <t>当期未処分利益</t>
    <rPh sb="0" eb="2">
      <t>トウキ</t>
    </rPh>
    <rPh sb="2" eb="3">
      <t>ミ</t>
    </rPh>
    <rPh sb="3" eb="5">
      <t>ショブン</t>
    </rPh>
    <rPh sb="5" eb="7">
      <t>リエキ</t>
    </rPh>
    <phoneticPr fontId="1"/>
  </si>
  <si>
    <t>従業員数</t>
    <rPh sb="0" eb="3">
      <t>ジュウギョウイン</t>
    </rPh>
    <rPh sb="3" eb="4">
      <t>スウ</t>
    </rPh>
    <phoneticPr fontId="1"/>
  </si>
  <si>
    <t>人件費</t>
    <rPh sb="0" eb="3">
      <t>ジンケンヒ</t>
    </rPh>
    <phoneticPr fontId="1"/>
  </si>
  <si>
    <t>減価償却費</t>
    <rPh sb="0" eb="5">
      <t>ゲンカショウキャクヒ</t>
    </rPh>
    <phoneticPr fontId="4"/>
  </si>
  <si>
    <t>入力固変</t>
    <rPh sb="2" eb="3">
      <t>コ</t>
    </rPh>
    <rPh sb="3" eb="4">
      <t>ヘン</t>
    </rPh>
    <phoneticPr fontId="4"/>
  </si>
  <si>
    <t>変動損益計算書</t>
    <rPh sb="0" eb="2">
      <t>ヘンドウ</t>
    </rPh>
    <rPh sb="2" eb="4">
      <t>ソンエキ</t>
    </rPh>
    <rPh sb="4" eb="7">
      <t>ケイサンショ</t>
    </rPh>
    <phoneticPr fontId="4"/>
  </si>
  <si>
    <t>販売管理費及び一般管理費</t>
    <rPh sb="0" eb="2">
      <t>ハンバイ</t>
    </rPh>
    <rPh sb="2" eb="5">
      <t>カンリヒ</t>
    </rPh>
    <rPh sb="5" eb="6">
      <t>オヨ</t>
    </rPh>
    <rPh sb="7" eb="9">
      <t>イッパン</t>
    </rPh>
    <rPh sb="9" eb="12">
      <t>カンリヒ</t>
    </rPh>
    <phoneticPr fontId="4"/>
  </si>
  <si>
    <t>製造原価明細書</t>
    <rPh sb="0" eb="2">
      <t>セイゾウ</t>
    </rPh>
    <rPh sb="2" eb="4">
      <t>ゲンカ</t>
    </rPh>
    <rPh sb="4" eb="7">
      <t>メイサイショ</t>
    </rPh>
    <phoneticPr fontId="4"/>
  </si>
  <si>
    <t>項目</t>
    <rPh sb="0" eb="2">
      <t>コウモク</t>
    </rPh>
    <phoneticPr fontId="4"/>
  </si>
  <si>
    <t>売上高</t>
    <rPh sb="0" eb="2">
      <t>ウリアゲ</t>
    </rPh>
    <rPh sb="2" eb="3">
      <t>ダカ</t>
    </rPh>
    <phoneticPr fontId="4"/>
  </si>
  <si>
    <t>従業員給与</t>
    <rPh sb="0" eb="3">
      <t>ジュウギョウイン</t>
    </rPh>
    <rPh sb="3" eb="5">
      <t>キュウヨ</t>
    </rPh>
    <phoneticPr fontId="4"/>
  </si>
  <si>
    <t>材料費</t>
    <rPh sb="0" eb="3">
      <t>ザイリョウヒ</t>
    </rPh>
    <phoneticPr fontId="4"/>
  </si>
  <si>
    <t>その他給与</t>
    <rPh sb="2" eb="3">
      <t>タ</t>
    </rPh>
    <rPh sb="3" eb="5">
      <t>キュウヨ</t>
    </rPh>
    <phoneticPr fontId="4"/>
  </si>
  <si>
    <t>期首材料棚卸高</t>
    <rPh sb="2" eb="4">
      <t>ザイリョウ</t>
    </rPh>
    <rPh sb="4" eb="7">
      <t>タナオロシダカ</t>
    </rPh>
    <phoneticPr fontId="4"/>
  </si>
  <si>
    <t>役員報酬</t>
    <rPh sb="0" eb="2">
      <t>ヤクイン</t>
    </rPh>
    <rPh sb="2" eb="4">
      <t>ホウシュウ</t>
    </rPh>
    <phoneticPr fontId="4"/>
  </si>
  <si>
    <t>主要材料費</t>
    <rPh sb="0" eb="2">
      <t>シュヨウ</t>
    </rPh>
    <rPh sb="2" eb="5">
      <t>ザイリョウヒ</t>
    </rPh>
    <phoneticPr fontId="4"/>
  </si>
  <si>
    <t>退職金</t>
    <rPh sb="0" eb="3">
      <t>タイショクキン</t>
    </rPh>
    <phoneticPr fontId="4"/>
  </si>
  <si>
    <t>期末材料棚卸高</t>
    <rPh sb="2" eb="4">
      <t>ザイリョウ</t>
    </rPh>
    <rPh sb="4" eb="7">
      <t>タナオロシダカ</t>
    </rPh>
    <phoneticPr fontId="4"/>
  </si>
  <si>
    <t>従業員賞与</t>
    <rPh sb="0" eb="3">
      <t>ジュウギョウイン</t>
    </rPh>
    <rPh sb="3" eb="5">
      <t>ショウヨ</t>
    </rPh>
    <phoneticPr fontId="4"/>
  </si>
  <si>
    <t>法定福利費</t>
    <rPh sb="0" eb="2">
      <t>ホウテイ</t>
    </rPh>
    <rPh sb="2" eb="4">
      <t>フクリ</t>
    </rPh>
    <rPh sb="4" eb="5">
      <t>ヒ</t>
    </rPh>
    <phoneticPr fontId="4"/>
  </si>
  <si>
    <t>変動費</t>
    <rPh sb="0" eb="2">
      <t>ヘンドウ</t>
    </rPh>
    <rPh sb="2" eb="3">
      <t>ヒ</t>
    </rPh>
    <phoneticPr fontId="4"/>
  </si>
  <si>
    <t>厚生費</t>
    <rPh sb="0" eb="3">
      <t>コウセイヒ</t>
    </rPh>
    <phoneticPr fontId="4"/>
  </si>
  <si>
    <t>労務費</t>
    <rPh sb="0" eb="2">
      <t>ロウム</t>
    </rPh>
    <rPh sb="2" eb="3">
      <t>ヒ</t>
    </rPh>
    <phoneticPr fontId="4"/>
  </si>
  <si>
    <t>期首製品商品棚卸高</t>
    <rPh sb="0" eb="2">
      <t>キシュ</t>
    </rPh>
    <rPh sb="2" eb="6">
      <t>セイヒンショウヒン</t>
    </rPh>
    <rPh sb="6" eb="9">
      <t>タナオロシダカ</t>
    </rPh>
    <phoneticPr fontId="4"/>
  </si>
  <si>
    <t>旅費交通費</t>
    <rPh sb="0" eb="2">
      <t>リョヒ</t>
    </rPh>
    <rPh sb="2" eb="5">
      <t>コウツウヒ</t>
    </rPh>
    <phoneticPr fontId="4"/>
  </si>
  <si>
    <t>給与手当</t>
    <rPh sb="0" eb="4">
      <t>キュウヨテアテ</t>
    </rPh>
    <phoneticPr fontId="4"/>
  </si>
  <si>
    <t>商品仕入高</t>
    <rPh sb="0" eb="2">
      <t>ショウヒン</t>
    </rPh>
    <rPh sb="2" eb="5">
      <t>シイレダカ</t>
    </rPh>
    <phoneticPr fontId="4"/>
  </si>
  <si>
    <t>退職給付引当金</t>
    <rPh sb="0" eb="4">
      <t>タイショクキュウフ</t>
    </rPh>
    <rPh sb="4" eb="7">
      <t>ヒキアテキン</t>
    </rPh>
    <phoneticPr fontId="4"/>
  </si>
  <si>
    <t>賞与</t>
    <rPh sb="0" eb="2">
      <t>ショウヨ</t>
    </rPh>
    <phoneticPr fontId="4"/>
  </si>
  <si>
    <t>期末製品商品棚卸高（ー）</t>
    <rPh sb="0" eb="2">
      <t>キマツ</t>
    </rPh>
    <rPh sb="2" eb="4">
      <t>セイヒン</t>
    </rPh>
    <rPh sb="4" eb="6">
      <t>ショウヒン</t>
    </rPh>
    <rPh sb="6" eb="9">
      <t>タナオロシダカ</t>
    </rPh>
    <phoneticPr fontId="4"/>
  </si>
  <si>
    <t>その他人件費</t>
    <rPh sb="2" eb="3">
      <t>タ</t>
    </rPh>
    <rPh sb="3" eb="6">
      <t>ジンケンヒ</t>
    </rPh>
    <phoneticPr fontId="4"/>
  </si>
  <si>
    <t>退職金</t>
    <rPh sb="0" eb="2">
      <t>タイショク</t>
    </rPh>
    <rPh sb="2" eb="3">
      <t>キン</t>
    </rPh>
    <phoneticPr fontId="4"/>
  </si>
  <si>
    <t>期首仕掛品棚卸高</t>
    <phoneticPr fontId="4"/>
  </si>
  <si>
    <t>（人件費）</t>
    <rPh sb="1" eb="4">
      <t>ジンケンヒ</t>
    </rPh>
    <phoneticPr fontId="4"/>
  </si>
  <si>
    <t>その他労務費</t>
    <rPh sb="2" eb="3">
      <t>タ</t>
    </rPh>
    <rPh sb="3" eb="6">
      <t>ロウムヒ</t>
    </rPh>
    <phoneticPr fontId="4"/>
  </si>
  <si>
    <t>期末仕掛品棚卸高（ー）</t>
    <phoneticPr fontId="4"/>
  </si>
  <si>
    <t>広告宣伝費</t>
    <rPh sb="0" eb="2">
      <t>コウコク</t>
    </rPh>
    <rPh sb="2" eb="5">
      <t>センデンヒ</t>
    </rPh>
    <phoneticPr fontId="4"/>
  </si>
  <si>
    <t>法定福利費</t>
    <rPh sb="0" eb="5">
      <t>ホウテイフクリヒ</t>
    </rPh>
    <phoneticPr fontId="4"/>
  </si>
  <si>
    <t>（材料費）</t>
    <phoneticPr fontId="4"/>
  </si>
  <si>
    <t>調査研究費</t>
    <rPh sb="0" eb="2">
      <t>チョウサ</t>
    </rPh>
    <rPh sb="2" eb="5">
      <t>ケンキュウヒ</t>
    </rPh>
    <phoneticPr fontId="4"/>
  </si>
  <si>
    <t>福利厚生費</t>
    <rPh sb="0" eb="2">
      <t>フクリ</t>
    </rPh>
    <rPh sb="2" eb="5">
      <t>コウセイヒ</t>
    </rPh>
    <phoneticPr fontId="4"/>
  </si>
  <si>
    <t>（外注加工費）</t>
    <phoneticPr fontId="4"/>
  </si>
  <si>
    <t>図書研究費</t>
    <rPh sb="0" eb="2">
      <t>トショ</t>
    </rPh>
    <rPh sb="2" eb="4">
      <t>ケンキュウ</t>
    </rPh>
    <rPh sb="4" eb="5">
      <t>ヒ</t>
    </rPh>
    <phoneticPr fontId="4"/>
  </si>
  <si>
    <t>退職給付引当金</t>
    <rPh sb="0" eb="2">
      <t>タイショク</t>
    </rPh>
    <rPh sb="2" eb="4">
      <t>キュウフ</t>
    </rPh>
    <rPh sb="4" eb="6">
      <t>ヒキアテ</t>
    </rPh>
    <rPh sb="6" eb="7">
      <t>キン</t>
    </rPh>
    <phoneticPr fontId="4"/>
  </si>
  <si>
    <t>その他変動費</t>
    <rPh sb="2" eb="3">
      <t>タ</t>
    </rPh>
    <rPh sb="3" eb="5">
      <t>ヘンドウ</t>
    </rPh>
    <rPh sb="5" eb="6">
      <t>ヒ</t>
    </rPh>
    <phoneticPr fontId="4"/>
  </si>
  <si>
    <t>販促費</t>
    <rPh sb="0" eb="2">
      <t>ハンソク</t>
    </rPh>
    <rPh sb="2" eb="3">
      <t>ヒ</t>
    </rPh>
    <phoneticPr fontId="4"/>
  </si>
  <si>
    <t>外注加工費</t>
    <rPh sb="0" eb="2">
      <t>ガイチュウ</t>
    </rPh>
    <rPh sb="2" eb="5">
      <t>カコウヒ</t>
    </rPh>
    <phoneticPr fontId="4"/>
  </si>
  <si>
    <t>限界利益</t>
    <rPh sb="0" eb="2">
      <t>ゲンカイ</t>
    </rPh>
    <rPh sb="2" eb="4">
      <t>リエキ</t>
    </rPh>
    <phoneticPr fontId="4"/>
  </si>
  <si>
    <t>（未来費用）</t>
    <rPh sb="1" eb="3">
      <t>ミライ</t>
    </rPh>
    <rPh sb="3" eb="5">
      <t>ヒヨウ</t>
    </rPh>
    <phoneticPr fontId="4"/>
  </si>
  <si>
    <t>外注費</t>
    <rPh sb="0" eb="3">
      <t>ガイチュウヒ</t>
    </rPh>
    <phoneticPr fontId="4"/>
  </si>
  <si>
    <t>固定費計</t>
    <rPh sb="0" eb="3">
      <t>コテイヒ</t>
    </rPh>
    <rPh sb="3" eb="4">
      <t>ケイ</t>
    </rPh>
    <phoneticPr fontId="4"/>
  </si>
  <si>
    <t>減価償却費</t>
    <rPh sb="0" eb="2">
      <t>ゲンカ</t>
    </rPh>
    <rPh sb="2" eb="4">
      <t>ショウキャク</t>
    </rPh>
    <rPh sb="4" eb="5">
      <t>ヒ</t>
    </rPh>
    <phoneticPr fontId="4"/>
  </si>
  <si>
    <t>外注人件費</t>
    <rPh sb="0" eb="5">
      <t>ガイチュウジンケンヒ</t>
    </rPh>
    <phoneticPr fontId="4"/>
  </si>
  <si>
    <t>人件費計</t>
    <rPh sb="0" eb="3">
      <t>ジンケンヒ</t>
    </rPh>
    <rPh sb="3" eb="4">
      <t>ケイ</t>
    </rPh>
    <phoneticPr fontId="4"/>
  </si>
  <si>
    <t>車両費</t>
    <rPh sb="0" eb="2">
      <t>シャリョウ</t>
    </rPh>
    <rPh sb="2" eb="3">
      <t>ヒ</t>
    </rPh>
    <phoneticPr fontId="4"/>
  </si>
  <si>
    <t>支払い手数料</t>
    <rPh sb="0" eb="2">
      <t>シハラ</t>
    </rPh>
    <rPh sb="3" eb="6">
      <t>テスウリョウ</t>
    </rPh>
    <phoneticPr fontId="4"/>
  </si>
  <si>
    <t>地代家賃</t>
    <rPh sb="0" eb="1">
      <t>チ</t>
    </rPh>
    <rPh sb="1" eb="2">
      <t>ダイ</t>
    </rPh>
    <rPh sb="2" eb="4">
      <t>ヤチン</t>
    </rPh>
    <phoneticPr fontId="4"/>
  </si>
  <si>
    <t>賃借料</t>
    <rPh sb="0" eb="3">
      <t>チンシャクリョウ</t>
    </rPh>
    <phoneticPr fontId="4"/>
  </si>
  <si>
    <t>修繕費</t>
    <rPh sb="0" eb="3">
      <t>シュウゼンヒ</t>
    </rPh>
    <phoneticPr fontId="4"/>
  </si>
  <si>
    <t>通信費</t>
    <rPh sb="0" eb="3">
      <t>ツウシンヒ</t>
    </rPh>
    <phoneticPr fontId="4"/>
  </si>
  <si>
    <t>事務消耗品</t>
    <rPh sb="0" eb="2">
      <t>ジム</t>
    </rPh>
    <rPh sb="2" eb="4">
      <t>ショウモウ</t>
    </rPh>
    <rPh sb="4" eb="5">
      <t>ヒン</t>
    </rPh>
    <phoneticPr fontId="4"/>
  </si>
  <si>
    <t>経費</t>
    <rPh sb="0" eb="2">
      <t>ケイヒ</t>
    </rPh>
    <phoneticPr fontId="4"/>
  </si>
  <si>
    <t>水道光熱費</t>
    <rPh sb="0" eb="2">
      <t>スイドウ</t>
    </rPh>
    <rPh sb="2" eb="5">
      <t>コウネツヒ</t>
    </rPh>
    <phoneticPr fontId="4"/>
  </si>
  <si>
    <t>物流費</t>
    <rPh sb="0" eb="2">
      <t>ブツリュウ</t>
    </rPh>
    <rPh sb="2" eb="3">
      <t>ヒ</t>
    </rPh>
    <phoneticPr fontId="4"/>
  </si>
  <si>
    <t>保険料</t>
    <rPh sb="0" eb="3">
      <t>ホケンリョウ</t>
    </rPh>
    <phoneticPr fontId="4"/>
  </si>
  <si>
    <t>租税公課</t>
    <rPh sb="0" eb="2">
      <t>ソゼイ</t>
    </rPh>
    <rPh sb="2" eb="4">
      <t>コウカ</t>
    </rPh>
    <phoneticPr fontId="4"/>
  </si>
  <si>
    <t>労務費</t>
    <rPh sb="0" eb="3">
      <t>ロウムヒ</t>
    </rPh>
    <phoneticPr fontId="4"/>
  </si>
  <si>
    <t>寄付金</t>
    <rPh sb="0" eb="3">
      <t>キフキン</t>
    </rPh>
    <phoneticPr fontId="4"/>
  </si>
  <si>
    <t>商談費</t>
    <rPh sb="0" eb="2">
      <t>ショウダン</t>
    </rPh>
    <rPh sb="2" eb="3">
      <t>ヒ</t>
    </rPh>
    <phoneticPr fontId="4"/>
  </si>
  <si>
    <t>その他固定費</t>
    <rPh sb="2" eb="3">
      <t>タ</t>
    </rPh>
    <rPh sb="3" eb="6">
      <t>コテイヒ</t>
    </rPh>
    <phoneticPr fontId="4"/>
  </si>
  <si>
    <t>接待交際費</t>
    <rPh sb="0" eb="2">
      <t>セッタイ</t>
    </rPh>
    <rPh sb="2" eb="5">
      <t>コウサイヒ</t>
    </rPh>
    <phoneticPr fontId="4"/>
  </si>
  <si>
    <t>経常利益</t>
    <rPh sb="0" eb="2">
      <t>ケイジョウ</t>
    </rPh>
    <rPh sb="2" eb="4">
      <t>リエキ</t>
    </rPh>
    <phoneticPr fontId="4"/>
  </si>
  <si>
    <t>備品消耗費</t>
    <rPh sb="0" eb="2">
      <t>ビヒン</t>
    </rPh>
    <rPh sb="2" eb="4">
      <t>ショウモウ</t>
    </rPh>
    <rPh sb="4" eb="5">
      <t>ヒ</t>
    </rPh>
    <phoneticPr fontId="4"/>
  </si>
  <si>
    <t>雑費</t>
    <rPh sb="0" eb="2">
      <t>ザッピ</t>
    </rPh>
    <phoneticPr fontId="4"/>
  </si>
  <si>
    <t>管理諸費</t>
    <rPh sb="0" eb="2">
      <t>カンリ</t>
    </rPh>
    <rPh sb="2" eb="3">
      <t>ショ</t>
    </rPh>
    <rPh sb="3" eb="4">
      <t>ヒ</t>
    </rPh>
    <phoneticPr fontId="4"/>
  </si>
  <si>
    <t>諸会費</t>
    <rPh sb="0" eb="1">
      <t>ショ</t>
    </rPh>
    <rPh sb="1" eb="3">
      <t>カイヒ</t>
    </rPh>
    <phoneticPr fontId="4"/>
  </si>
  <si>
    <t>製造費合計</t>
    <rPh sb="0" eb="3">
      <t>セイゾウヒ</t>
    </rPh>
    <rPh sb="3" eb="5">
      <t>ゴウケイ</t>
    </rPh>
    <phoneticPr fontId="4"/>
  </si>
  <si>
    <t>貸倒償却</t>
    <rPh sb="0" eb="2">
      <t>カシダオレ</t>
    </rPh>
    <rPh sb="2" eb="4">
      <t>ショウキャク</t>
    </rPh>
    <phoneticPr fontId="4"/>
  </si>
  <si>
    <t>運賃発送費</t>
    <rPh sb="0" eb="2">
      <t>ウンチン</t>
    </rPh>
    <rPh sb="2" eb="4">
      <t>ハッソウ</t>
    </rPh>
    <rPh sb="4" eb="5">
      <t>ヒ</t>
    </rPh>
    <phoneticPr fontId="4"/>
  </si>
  <si>
    <t>期末仕掛品棚卸高</t>
    <phoneticPr fontId="4"/>
  </si>
  <si>
    <t>外注人件費</t>
    <rPh sb="0" eb="2">
      <t>ガイチュウ</t>
    </rPh>
    <rPh sb="2" eb="5">
      <t>ジンケンヒ</t>
    </rPh>
    <phoneticPr fontId="4"/>
  </si>
  <si>
    <t>会議費</t>
    <rPh sb="0" eb="3">
      <t>カイギヒ</t>
    </rPh>
    <phoneticPr fontId="4"/>
  </si>
  <si>
    <t>その他経費</t>
    <rPh sb="2" eb="3">
      <t>タ</t>
    </rPh>
    <rPh sb="3" eb="5">
      <t>ケイヒ</t>
    </rPh>
    <phoneticPr fontId="4"/>
  </si>
  <si>
    <t>販管費一般管理費合計</t>
    <rPh sb="0" eb="1">
      <t>ハン</t>
    </rPh>
    <rPh sb="1" eb="2">
      <t>カン</t>
    </rPh>
    <rPh sb="2" eb="3">
      <t>ヒ</t>
    </rPh>
    <rPh sb="3" eb="5">
      <t>イッパン</t>
    </rPh>
    <rPh sb="5" eb="8">
      <t>カンリヒ</t>
    </rPh>
    <rPh sb="8" eb="10">
      <t>ゴウケイ</t>
    </rPh>
    <phoneticPr fontId="4"/>
  </si>
  <si>
    <t>合計</t>
    <rPh sb="0" eb="2">
      <t>ゴウケイ</t>
    </rPh>
    <phoneticPr fontId="4"/>
  </si>
  <si>
    <t>収益性</t>
    <rPh sb="0" eb="3">
      <t>シュウエキセイ</t>
    </rPh>
    <phoneticPr fontId="1"/>
  </si>
  <si>
    <t>目安</t>
    <rPh sb="0" eb="2">
      <t>メヤス</t>
    </rPh>
    <phoneticPr fontId="1"/>
  </si>
  <si>
    <t>どのくらい儲かっているか（投入資金と利益の関係）</t>
    <rPh sb="5" eb="6">
      <t>モウ</t>
    </rPh>
    <rPh sb="13" eb="15">
      <t>トウニュウ</t>
    </rPh>
    <rPh sb="15" eb="17">
      <t>シキン</t>
    </rPh>
    <rPh sb="18" eb="20">
      <t>リエキ</t>
    </rPh>
    <rPh sb="21" eb="23">
      <t>カンケイ</t>
    </rPh>
    <phoneticPr fontId="1"/>
  </si>
  <si>
    <t>ROA（総資本経常利益率）</t>
    <rPh sb="4" eb="7">
      <t>ソウシホン</t>
    </rPh>
    <rPh sb="7" eb="9">
      <t>ケイジョウ</t>
    </rPh>
    <rPh sb="9" eb="11">
      <t>リエキ</t>
    </rPh>
    <rPh sb="11" eb="12">
      <t>リツ</t>
    </rPh>
    <phoneticPr fontId="1"/>
  </si>
  <si>
    <t>5％以上</t>
    <rPh sb="2" eb="4">
      <t>イジョウ</t>
    </rPh>
    <phoneticPr fontId="1"/>
  </si>
  <si>
    <t>経常利益　÷　総 資 産</t>
    <rPh sb="0" eb="2">
      <t>ケイジョウ</t>
    </rPh>
    <rPh sb="2" eb="4">
      <t>リエキ</t>
    </rPh>
    <rPh sb="7" eb="8">
      <t>フサ</t>
    </rPh>
    <rPh sb="9" eb="10">
      <t>シ</t>
    </rPh>
    <rPh sb="11" eb="12">
      <t>サン</t>
    </rPh>
    <phoneticPr fontId="5"/>
  </si>
  <si>
    <t>企業の資本をいかに効率的に運用できているか</t>
    <phoneticPr fontId="1"/>
  </si>
  <si>
    <t>ROE（自己資本純利益率）</t>
    <rPh sb="4" eb="6">
      <t>ジコ</t>
    </rPh>
    <rPh sb="6" eb="8">
      <t>シホン</t>
    </rPh>
    <rPh sb="8" eb="11">
      <t>ジュンリエキ</t>
    </rPh>
    <rPh sb="11" eb="12">
      <t>リツ</t>
    </rPh>
    <phoneticPr fontId="1"/>
  </si>
  <si>
    <t>10％以上</t>
    <rPh sb="3" eb="5">
      <t>イジョウ</t>
    </rPh>
    <phoneticPr fontId="1"/>
  </si>
  <si>
    <t>当期純利益　÷　自己資本</t>
    <rPh sb="0" eb="2">
      <t>トウキ</t>
    </rPh>
    <rPh sb="2" eb="5">
      <t>ジュンリエキ</t>
    </rPh>
    <rPh sb="8" eb="10">
      <t>ジコ</t>
    </rPh>
    <rPh sb="10" eb="12">
      <t>シホン</t>
    </rPh>
    <phoneticPr fontId="5"/>
  </si>
  <si>
    <t>自己資本に対してどれだけの当期純利益を上げたか</t>
    <phoneticPr fontId="1"/>
  </si>
  <si>
    <t>売上高経常利益率</t>
    <rPh sb="0" eb="2">
      <t>ウリアゲ</t>
    </rPh>
    <rPh sb="2" eb="3">
      <t>ダカ</t>
    </rPh>
    <rPh sb="3" eb="5">
      <t>ケイジョウ</t>
    </rPh>
    <rPh sb="5" eb="7">
      <t>リエキ</t>
    </rPh>
    <rPh sb="7" eb="8">
      <t>リツ</t>
    </rPh>
    <phoneticPr fontId="1"/>
  </si>
  <si>
    <t>経常利益　÷　売上高</t>
    <rPh sb="0" eb="2">
      <t>ケイジョウ</t>
    </rPh>
    <rPh sb="2" eb="4">
      <t>リエキ</t>
    </rPh>
    <rPh sb="7" eb="9">
      <t>ウリアゲ</t>
    </rPh>
    <rPh sb="9" eb="10">
      <t>ダカ</t>
    </rPh>
    <phoneticPr fontId="1"/>
  </si>
  <si>
    <t>売上に占める経常利益の割合＝収益力の高さ</t>
    <rPh sb="0" eb="2">
      <t>ウリアゲ</t>
    </rPh>
    <rPh sb="3" eb="4">
      <t>シ</t>
    </rPh>
    <rPh sb="6" eb="8">
      <t>ケイジョウ</t>
    </rPh>
    <rPh sb="8" eb="10">
      <t>リエキ</t>
    </rPh>
    <rPh sb="11" eb="13">
      <t>ワリアイ</t>
    </rPh>
    <rPh sb="14" eb="17">
      <t>シュウエキリョク</t>
    </rPh>
    <rPh sb="18" eb="19">
      <t>タカ</t>
    </rPh>
    <phoneticPr fontId="1"/>
  </si>
  <si>
    <t>総資本生産性</t>
    <rPh sb="0" eb="3">
      <t>ソウシホン</t>
    </rPh>
    <rPh sb="3" eb="6">
      <t>セイサンセイ</t>
    </rPh>
    <phoneticPr fontId="1"/>
  </si>
  <si>
    <t>100％以上</t>
    <rPh sb="4" eb="6">
      <t>イジョウ</t>
    </rPh>
    <phoneticPr fontId="1"/>
  </si>
  <si>
    <t>付加価値　÷　総資本</t>
    <rPh sb="0" eb="2">
      <t>フカ</t>
    </rPh>
    <rPh sb="2" eb="4">
      <t>カチ</t>
    </rPh>
    <rPh sb="7" eb="10">
      <t>ソウシホン</t>
    </rPh>
    <phoneticPr fontId="1"/>
  </si>
  <si>
    <t>固定資産への投資と生産量の割合を見る　労働生産性にあらわれる</t>
    <rPh sb="0" eb="2">
      <t>コテイ</t>
    </rPh>
    <rPh sb="2" eb="4">
      <t>シサン</t>
    </rPh>
    <rPh sb="6" eb="8">
      <t>トウシ</t>
    </rPh>
    <rPh sb="9" eb="11">
      <t>セイサン</t>
    </rPh>
    <rPh sb="11" eb="12">
      <t>リョウ</t>
    </rPh>
    <rPh sb="13" eb="15">
      <t>ワリアイ</t>
    </rPh>
    <rPh sb="16" eb="17">
      <t>ミ</t>
    </rPh>
    <rPh sb="19" eb="21">
      <t>ロウドウ</t>
    </rPh>
    <rPh sb="21" eb="24">
      <t>セイサンセイ</t>
    </rPh>
    <phoneticPr fontId="1"/>
  </si>
  <si>
    <t>付加価値経常利益率</t>
    <rPh sb="0" eb="2">
      <t>フカ</t>
    </rPh>
    <rPh sb="2" eb="4">
      <t>カチ</t>
    </rPh>
    <rPh sb="4" eb="6">
      <t>ケイジョウ</t>
    </rPh>
    <rPh sb="6" eb="8">
      <t>リエキ</t>
    </rPh>
    <rPh sb="8" eb="9">
      <t>リツ</t>
    </rPh>
    <phoneticPr fontId="1"/>
  </si>
  <si>
    <t>4％以上</t>
    <rPh sb="2" eb="4">
      <t>イジョウ</t>
    </rPh>
    <phoneticPr fontId="1"/>
  </si>
  <si>
    <t>経常利益　÷　付加価値</t>
    <rPh sb="0" eb="2">
      <t>ケイジョウ</t>
    </rPh>
    <rPh sb="2" eb="4">
      <t>リエキ</t>
    </rPh>
    <rPh sb="7" eb="9">
      <t>フカ</t>
    </rPh>
    <rPh sb="9" eb="11">
      <t>カチ</t>
    </rPh>
    <phoneticPr fontId="1"/>
  </si>
  <si>
    <t>稼いだお金の使い方　労働分配率にあらわれる</t>
    <rPh sb="0" eb="1">
      <t>カセ</t>
    </rPh>
    <rPh sb="4" eb="5">
      <t>カネ</t>
    </rPh>
    <rPh sb="6" eb="7">
      <t>ツカ</t>
    </rPh>
    <rPh sb="8" eb="9">
      <t>カタ</t>
    </rPh>
    <rPh sb="10" eb="12">
      <t>ロウドウ</t>
    </rPh>
    <rPh sb="12" eb="14">
      <t>ブンパイ</t>
    </rPh>
    <rPh sb="14" eb="15">
      <t>リツ</t>
    </rPh>
    <phoneticPr fontId="1"/>
  </si>
  <si>
    <t>総資本経常利益率</t>
    <rPh sb="0" eb="1">
      <t>ソウ</t>
    </rPh>
    <rPh sb="1" eb="3">
      <t>シホン</t>
    </rPh>
    <rPh sb="3" eb="5">
      <t>ケイジョウ</t>
    </rPh>
    <rPh sb="5" eb="7">
      <t>リエキ</t>
    </rPh>
    <rPh sb="7" eb="8">
      <t>リツ</t>
    </rPh>
    <phoneticPr fontId="1"/>
  </si>
  <si>
    <t>3％以上</t>
    <rPh sb="2" eb="4">
      <t>イジョウ</t>
    </rPh>
    <phoneticPr fontId="1"/>
  </si>
  <si>
    <t>経常利益　÷　総資本</t>
    <rPh sb="0" eb="2">
      <t>ケイジョウ</t>
    </rPh>
    <rPh sb="2" eb="4">
      <t>リエキ</t>
    </rPh>
    <rPh sb="7" eb="10">
      <t>ソウシホン</t>
    </rPh>
    <phoneticPr fontId="1"/>
  </si>
  <si>
    <t>総資本に占める経常利益の割合</t>
    <rPh sb="0" eb="3">
      <t>ソウシホン</t>
    </rPh>
    <rPh sb="4" eb="5">
      <t>シ</t>
    </rPh>
    <rPh sb="7" eb="9">
      <t>ケイジョウ</t>
    </rPh>
    <rPh sb="9" eb="11">
      <t>リエキ</t>
    </rPh>
    <rPh sb="12" eb="14">
      <t>ワリアイ</t>
    </rPh>
    <phoneticPr fontId="1"/>
  </si>
  <si>
    <t>売上高総利益率</t>
    <rPh sb="0" eb="2">
      <t>ウリアゲ</t>
    </rPh>
    <rPh sb="2" eb="3">
      <t>ダカ</t>
    </rPh>
    <rPh sb="3" eb="4">
      <t>ソウ</t>
    </rPh>
    <rPh sb="4" eb="6">
      <t>リエキ</t>
    </rPh>
    <rPh sb="6" eb="7">
      <t>リツ</t>
    </rPh>
    <phoneticPr fontId="1"/>
  </si>
  <si>
    <t>業種別</t>
    <rPh sb="0" eb="2">
      <t>ギョウシュ</t>
    </rPh>
    <rPh sb="2" eb="3">
      <t>ベツ</t>
    </rPh>
    <phoneticPr fontId="1"/>
  </si>
  <si>
    <t>売上総利益　÷　売上高</t>
    <rPh sb="0" eb="2">
      <t>ウリアゲ</t>
    </rPh>
    <rPh sb="2" eb="5">
      <t>ソウリエキ</t>
    </rPh>
    <rPh sb="8" eb="10">
      <t>ウリアゲ</t>
    </rPh>
    <rPh sb="10" eb="11">
      <t>ダカ</t>
    </rPh>
    <phoneticPr fontId="1"/>
  </si>
  <si>
    <t>飲食80％、卸売20％、小売業35％</t>
    <rPh sb="0" eb="2">
      <t>インショク</t>
    </rPh>
    <rPh sb="6" eb="8">
      <t>オロシウリ</t>
    </rPh>
    <rPh sb="12" eb="14">
      <t>コウリ</t>
    </rPh>
    <rPh sb="14" eb="15">
      <t>ギョウ</t>
    </rPh>
    <phoneticPr fontId="1"/>
  </si>
  <si>
    <t>売上高営業利益率</t>
    <rPh sb="0" eb="2">
      <t>ウリアゲ</t>
    </rPh>
    <rPh sb="2" eb="3">
      <t>ダカ</t>
    </rPh>
    <rPh sb="3" eb="5">
      <t>エイギョウ</t>
    </rPh>
    <rPh sb="5" eb="7">
      <t>リエキ</t>
    </rPh>
    <rPh sb="7" eb="8">
      <t>リツ</t>
    </rPh>
    <phoneticPr fontId="1"/>
  </si>
  <si>
    <t>営業利益　÷　売上高</t>
    <rPh sb="0" eb="2">
      <t>エイギョウ</t>
    </rPh>
    <rPh sb="2" eb="4">
      <t>リエキ</t>
    </rPh>
    <rPh sb="7" eb="9">
      <t>ウリアゲ</t>
    </rPh>
    <rPh sb="9" eb="10">
      <t>ダカ</t>
    </rPh>
    <phoneticPr fontId="1"/>
  </si>
  <si>
    <t>売上に占める営業利益の割合</t>
    <rPh sb="0" eb="2">
      <t>ウリアゲ</t>
    </rPh>
    <rPh sb="3" eb="4">
      <t>シ</t>
    </rPh>
    <rPh sb="6" eb="8">
      <t>エイギョウ</t>
    </rPh>
    <rPh sb="8" eb="10">
      <t>リエキ</t>
    </rPh>
    <rPh sb="11" eb="13">
      <t>ワリアイ</t>
    </rPh>
    <phoneticPr fontId="1"/>
  </si>
  <si>
    <t>効率性</t>
    <rPh sb="0" eb="2">
      <t>コウリツ</t>
    </rPh>
    <rPh sb="2" eb="3">
      <t>セイ</t>
    </rPh>
    <phoneticPr fontId="1"/>
  </si>
  <si>
    <t>少ない費用でより多く儲ける上手な経営　利益と費用のバランスの分析</t>
    <rPh sb="0" eb="1">
      <t>スク</t>
    </rPh>
    <rPh sb="3" eb="5">
      <t>ヒヨウ</t>
    </rPh>
    <rPh sb="8" eb="9">
      <t>オオ</t>
    </rPh>
    <rPh sb="10" eb="11">
      <t>モウ</t>
    </rPh>
    <rPh sb="13" eb="15">
      <t>ジョウズ</t>
    </rPh>
    <rPh sb="16" eb="18">
      <t>ケイエイ</t>
    </rPh>
    <rPh sb="19" eb="21">
      <t>リエキ</t>
    </rPh>
    <rPh sb="22" eb="24">
      <t>ヒヨウ</t>
    </rPh>
    <rPh sb="30" eb="32">
      <t>ブンセキ</t>
    </rPh>
    <phoneticPr fontId="1"/>
  </si>
  <si>
    <t>売上高売上原価率</t>
    <rPh sb="0" eb="2">
      <t>ウリアゲ</t>
    </rPh>
    <rPh sb="2" eb="3">
      <t>ダカ</t>
    </rPh>
    <rPh sb="3" eb="5">
      <t>ウリアゲ</t>
    </rPh>
    <rPh sb="5" eb="7">
      <t>ゲンカ</t>
    </rPh>
    <rPh sb="7" eb="8">
      <t>リツ</t>
    </rPh>
    <phoneticPr fontId="1"/>
  </si>
  <si>
    <t>売上原価　÷　売上高</t>
    <rPh sb="0" eb="2">
      <t>ウリアゲ</t>
    </rPh>
    <rPh sb="2" eb="4">
      <t>ゲンカ</t>
    </rPh>
    <rPh sb="7" eb="9">
      <t>ウリアゲ</t>
    </rPh>
    <rPh sb="9" eb="10">
      <t>ダカ</t>
    </rPh>
    <phoneticPr fontId="1"/>
  </si>
  <si>
    <t>売上に対する原価は適切かどうか</t>
    <rPh sb="0" eb="2">
      <t>ウリアゲ</t>
    </rPh>
    <rPh sb="3" eb="4">
      <t>タイ</t>
    </rPh>
    <rPh sb="6" eb="8">
      <t>ゲンカ</t>
    </rPh>
    <rPh sb="9" eb="11">
      <t>テキセツ</t>
    </rPh>
    <phoneticPr fontId="1"/>
  </si>
  <si>
    <t>売上高販管費率</t>
    <phoneticPr fontId="1"/>
  </si>
  <si>
    <t>20％以下</t>
    <rPh sb="3" eb="5">
      <t>イカ</t>
    </rPh>
    <phoneticPr fontId="1"/>
  </si>
  <si>
    <t>一般管理費　÷　売上高</t>
    <rPh sb="0" eb="2">
      <t>イッパン</t>
    </rPh>
    <rPh sb="2" eb="5">
      <t>カンリヒ</t>
    </rPh>
    <rPh sb="8" eb="10">
      <t>ウリアゲ</t>
    </rPh>
    <rPh sb="10" eb="11">
      <t>ダカ</t>
    </rPh>
    <phoneticPr fontId="1"/>
  </si>
  <si>
    <t>売上に対する販管費は適切かどうか</t>
    <rPh sb="0" eb="2">
      <t>ウリアゲ</t>
    </rPh>
    <rPh sb="3" eb="4">
      <t>タイ</t>
    </rPh>
    <rPh sb="6" eb="7">
      <t>ハン</t>
    </rPh>
    <rPh sb="7" eb="8">
      <t>カン</t>
    </rPh>
    <rPh sb="8" eb="9">
      <t>ヒ</t>
    </rPh>
    <rPh sb="10" eb="12">
      <t>テキセツ</t>
    </rPh>
    <phoneticPr fontId="1"/>
  </si>
  <si>
    <t>売上高人件費率</t>
    <rPh sb="0" eb="2">
      <t>ウリアゲ</t>
    </rPh>
    <rPh sb="2" eb="3">
      <t>ダカ</t>
    </rPh>
    <rPh sb="3" eb="6">
      <t>ジンケンヒ</t>
    </rPh>
    <rPh sb="6" eb="7">
      <t>リツ</t>
    </rPh>
    <phoneticPr fontId="1"/>
  </si>
  <si>
    <t>人件費　÷　売上高</t>
    <rPh sb="0" eb="3">
      <t>ジンケンヒ</t>
    </rPh>
    <rPh sb="6" eb="8">
      <t>ウリアゲ</t>
    </rPh>
    <rPh sb="8" eb="9">
      <t>ダカ</t>
    </rPh>
    <phoneticPr fontId="1"/>
  </si>
  <si>
    <t>売上に対する人数（人件費）は適正かどうか</t>
    <rPh sb="0" eb="2">
      <t>ウリアゲ</t>
    </rPh>
    <rPh sb="3" eb="4">
      <t>タイ</t>
    </rPh>
    <rPh sb="6" eb="8">
      <t>ニンズウ</t>
    </rPh>
    <rPh sb="9" eb="12">
      <t>ジンケンヒ</t>
    </rPh>
    <rPh sb="14" eb="16">
      <t>テキセイ</t>
    </rPh>
    <phoneticPr fontId="1"/>
  </si>
  <si>
    <t>労働生産性</t>
    <rPh sb="0" eb="2">
      <t>ロウドウ</t>
    </rPh>
    <rPh sb="2" eb="4">
      <t>セイサン</t>
    </rPh>
    <rPh sb="4" eb="5">
      <t>セイ</t>
    </rPh>
    <phoneticPr fontId="1"/>
  </si>
  <si>
    <t>550万以上</t>
    <rPh sb="3" eb="4">
      <t>マン</t>
    </rPh>
    <rPh sb="4" eb="6">
      <t>イジョウ</t>
    </rPh>
    <phoneticPr fontId="1"/>
  </si>
  <si>
    <t>付加価値　÷　従業員数</t>
    <rPh sb="0" eb="2">
      <t>フカ</t>
    </rPh>
    <rPh sb="2" eb="4">
      <t>カチ</t>
    </rPh>
    <rPh sb="7" eb="10">
      <t>ジュウギョウイン</t>
    </rPh>
    <rPh sb="10" eb="11">
      <t>スウ</t>
    </rPh>
    <phoneticPr fontId="1"/>
  </si>
  <si>
    <t>従業員一人当たりの生み出した付加価値　労働の生産性の高低を知る</t>
    <rPh sb="0" eb="3">
      <t>ジュウギョウイン</t>
    </rPh>
    <rPh sb="3" eb="5">
      <t>ヒトリ</t>
    </rPh>
    <rPh sb="5" eb="6">
      <t>ア</t>
    </rPh>
    <rPh sb="9" eb="10">
      <t>ウ</t>
    </rPh>
    <rPh sb="11" eb="12">
      <t>ダ</t>
    </rPh>
    <rPh sb="14" eb="16">
      <t>フカ</t>
    </rPh>
    <rPh sb="16" eb="18">
      <t>カチ</t>
    </rPh>
    <rPh sb="19" eb="21">
      <t>ロウドウ</t>
    </rPh>
    <rPh sb="22" eb="25">
      <t>セイサンセイ</t>
    </rPh>
    <rPh sb="26" eb="27">
      <t>タカ</t>
    </rPh>
    <rPh sb="27" eb="28">
      <t>ヒク</t>
    </rPh>
    <rPh sb="29" eb="30">
      <t>シ</t>
    </rPh>
    <phoneticPr fontId="1"/>
  </si>
  <si>
    <t>労働分配率</t>
    <rPh sb="0" eb="2">
      <t>ロウドウ</t>
    </rPh>
    <rPh sb="2" eb="4">
      <t>ブンパイ</t>
    </rPh>
    <rPh sb="4" eb="5">
      <t>リツ</t>
    </rPh>
    <phoneticPr fontId="1"/>
  </si>
  <si>
    <t>50％以下</t>
    <rPh sb="3" eb="5">
      <t>イカ</t>
    </rPh>
    <phoneticPr fontId="1"/>
  </si>
  <si>
    <t>人件費　÷　付加価値</t>
    <rPh sb="0" eb="3">
      <t>ジンケンヒ</t>
    </rPh>
    <rPh sb="6" eb="8">
      <t>フカ</t>
    </rPh>
    <rPh sb="8" eb="10">
      <t>カチ</t>
    </rPh>
    <phoneticPr fontId="1"/>
  </si>
  <si>
    <t>人件費の額が適切かどうか</t>
    <rPh sb="0" eb="3">
      <t>ジンケンヒ</t>
    </rPh>
    <rPh sb="4" eb="5">
      <t>ガク</t>
    </rPh>
    <rPh sb="6" eb="8">
      <t>テキセツ</t>
    </rPh>
    <phoneticPr fontId="1"/>
  </si>
  <si>
    <t>総資本回転率</t>
    <rPh sb="0" eb="3">
      <t>ソウシホン</t>
    </rPh>
    <rPh sb="3" eb="5">
      <t>カイテン</t>
    </rPh>
    <rPh sb="5" eb="6">
      <t>リツ</t>
    </rPh>
    <phoneticPr fontId="1"/>
  </si>
  <si>
    <t>2回以上</t>
    <rPh sb="1" eb="2">
      <t>カイ</t>
    </rPh>
    <rPh sb="2" eb="4">
      <t>イジョウ</t>
    </rPh>
    <phoneticPr fontId="1"/>
  </si>
  <si>
    <t>売 上 高　÷　総 資 産</t>
    <rPh sb="0" eb="1">
      <t>バイ</t>
    </rPh>
    <rPh sb="2" eb="3">
      <t>ダカ</t>
    </rPh>
    <rPh sb="8" eb="9">
      <t>フサ</t>
    </rPh>
    <rPh sb="10" eb="11">
      <t>シ</t>
    </rPh>
    <rPh sb="12" eb="13">
      <t>サン</t>
    </rPh>
    <phoneticPr fontId="5"/>
  </si>
  <si>
    <t>年間売上によって総資本が何回入れ替わったか</t>
    <phoneticPr fontId="1"/>
  </si>
  <si>
    <t>棚卸資産　　回転率</t>
    <rPh sb="0" eb="2">
      <t>タナオロシ</t>
    </rPh>
    <rPh sb="2" eb="4">
      <t>シサン</t>
    </rPh>
    <rPh sb="6" eb="8">
      <t>カイテン</t>
    </rPh>
    <rPh sb="8" eb="9">
      <t>リツ</t>
    </rPh>
    <phoneticPr fontId="1"/>
  </si>
  <si>
    <t>売上高　÷　棚卸資産</t>
    <rPh sb="0" eb="2">
      <t>ウリアゲ</t>
    </rPh>
    <rPh sb="2" eb="3">
      <t>ダカ</t>
    </rPh>
    <rPh sb="5" eb="7">
      <t>タナオロ</t>
    </rPh>
    <rPh sb="7" eb="9">
      <t>シサン</t>
    </rPh>
    <phoneticPr fontId="5"/>
  </si>
  <si>
    <t>在庫の回転の速さ</t>
    <phoneticPr fontId="1"/>
  </si>
  <si>
    <t>売上債権　　回転率</t>
    <rPh sb="0" eb="2">
      <t>ウリアゲ</t>
    </rPh>
    <rPh sb="2" eb="4">
      <t>サイケン</t>
    </rPh>
    <rPh sb="6" eb="8">
      <t>カイテン</t>
    </rPh>
    <rPh sb="8" eb="9">
      <t>リツ</t>
    </rPh>
    <phoneticPr fontId="1"/>
  </si>
  <si>
    <t>６回以上</t>
    <rPh sb="1" eb="2">
      <t>カイ</t>
    </rPh>
    <rPh sb="2" eb="4">
      <t>イジョウ</t>
    </rPh>
    <phoneticPr fontId="1"/>
  </si>
  <si>
    <t>売上高÷（受取手形+売掛金）</t>
    <rPh sb="0" eb="2">
      <t>ウリアゲ</t>
    </rPh>
    <rPh sb="2" eb="3">
      <t>ダカ</t>
    </rPh>
    <rPh sb="5" eb="7">
      <t>ウケトリ</t>
    </rPh>
    <rPh sb="7" eb="9">
      <t>テガタ</t>
    </rPh>
    <rPh sb="10" eb="12">
      <t>ウリカケ</t>
    </rPh>
    <rPh sb="12" eb="13">
      <t>キン</t>
    </rPh>
    <phoneticPr fontId="1"/>
  </si>
  <si>
    <t>売上高に対する、売上債権の割合</t>
    <phoneticPr fontId="1"/>
  </si>
  <si>
    <t>営業運転資本回転期間</t>
    <rPh sb="0" eb="2">
      <t>エイギョウ</t>
    </rPh>
    <rPh sb="2" eb="4">
      <t>ウンテン</t>
    </rPh>
    <rPh sb="4" eb="6">
      <t>シホン</t>
    </rPh>
    <rPh sb="6" eb="8">
      <t>カイテン</t>
    </rPh>
    <rPh sb="8" eb="10">
      <t>キカン</t>
    </rPh>
    <phoneticPr fontId="4"/>
  </si>
  <si>
    <t>1.5か月</t>
    <rPh sb="4" eb="5">
      <t>ゲツ</t>
    </rPh>
    <phoneticPr fontId="4"/>
  </si>
  <si>
    <t>（（売掛金+受取手形+棚卸)-(買掛金+支払い手形））÷売上高÷12</t>
    <rPh sb="2" eb="4">
      <t>ウリカケ</t>
    </rPh>
    <rPh sb="4" eb="5">
      <t>キン</t>
    </rPh>
    <rPh sb="6" eb="8">
      <t>ウケトリ</t>
    </rPh>
    <rPh sb="8" eb="10">
      <t>テガタ</t>
    </rPh>
    <rPh sb="11" eb="13">
      <t>タナオロシ</t>
    </rPh>
    <rPh sb="16" eb="19">
      <t>カイカケキン</t>
    </rPh>
    <rPh sb="20" eb="22">
      <t>シハラ</t>
    </rPh>
    <rPh sb="23" eb="25">
      <t>テガタ</t>
    </rPh>
    <rPh sb="28" eb="30">
      <t>ウリアゲ</t>
    </rPh>
    <rPh sb="30" eb="31">
      <t>ダカ</t>
    </rPh>
    <phoneticPr fontId="4"/>
  </si>
  <si>
    <t>事業を継続するために、売上高の何ヶ月分の運転資金が必要か</t>
    <phoneticPr fontId="4"/>
  </si>
  <si>
    <t>固定資産回転率</t>
    <rPh sb="0" eb="2">
      <t>コテイ</t>
    </rPh>
    <rPh sb="2" eb="4">
      <t>シサン</t>
    </rPh>
    <rPh sb="4" eb="6">
      <t>カイテン</t>
    </rPh>
    <rPh sb="6" eb="7">
      <t>リツ</t>
    </rPh>
    <phoneticPr fontId="1"/>
  </si>
  <si>
    <t>2.5回以上</t>
    <rPh sb="3" eb="4">
      <t>カイ</t>
    </rPh>
    <rPh sb="4" eb="6">
      <t>イジョウ</t>
    </rPh>
    <phoneticPr fontId="1"/>
  </si>
  <si>
    <t>売上高　÷　固定資産</t>
    <rPh sb="0" eb="2">
      <t>ウリアゲ</t>
    </rPh>
    <rPh sb="2" eb="3">
      <t>ダカ</t>
    </rPh>
    <rPh sb="6" eb="8">
      <t>コテイ</t>
    </rPh>
    <rPh sb="8" eb="10">
      <t>シサン</t>
    </rPh>
    <phoneticPr fontId="1"/>
  </si>
  <si>
    <t>設備投資が適切かどうか</t>
    <rPh sb="0" eb="2">
      <t>セツビ</t>
    </rPh>
    <rPh sb="2" eb="4">
      <t>トウシ</t>
    </rPh>
    <rPh sb="5" eb="7">
      <t>テキセツ</t>
    </rPh>
    <phoneticPr fontId="1"/>
  </si>
  <si>
    <t>安全性</t>
    <rPh sb="0" eb="3">
      <t>アンゼンセイ</t>
    </rPh>
    <phoneticPr fontId="1"/>
  </si>
  <si>
    <t>資金繰り（支払い能力）を見る。借金と自前資金の関係</t>
    <rPh sb="0" eb="2">
      <t>シキン</t>
    </rPh>
    <rPh sb="2" eb="3">
      <t>グ</t>
    </rPh>
    <rPh sb="5" eb="7">
      <t>シハラ</t>
    </rPh>
    <rPh sb="8" eb="10">
      <t>ノウリョク</t>
    </rPh>
    <rPh sb="12" eb="13">
      <t>ミ</t>
    </rPh>
    <rPh sb="15" eb="17">
      <t>シャッキン</t>
    </rPh>
    <rPh sb="18" eb="20">
      <t>ジマエ</t>
    </rPh>
    <rPh sb="20" eb="22">
      <t>シキン</t>
    </rPh>
    <rPh sb="23" eb="25">
      <t>カンケイ</t>
    </rPh>
    <phoneticPr fontId="1"/>
  </si>
  <si>
    <t>流動比率</t>
    <rPh sb="0" eb="2">
      <t>リュウドウ</t>
    </rPh>
    <rPh sb="2" eb="4">
      <t>ヒリツ</t>
    </rPh>
    <phoneticPr fontId="1"/>
  </si>
  <si>
    <t>150％以上</t>
    <rPh sb="4" eb="6">
      <t>イジョウ</t>
    </rPh>
    <phoneticPr fontId="1"/>
  </si>
  <si>
    <t>流動資産　÷　流動負債</t>
    <rPh sb="0" eb="2">
      <t>リュウドウ</t>
    </rPh>
    <rPh sb="1" eb="3">
      <t>シサン</t>
    </rPh>
    <rPh sb="6" eb="8">
      <t>リュウドウ</t>
    </rPh>
    <rPh sb="8" eb="10">
      <t>フサイ</t>
    </rPh>
    <phoneticPr fontId="5"/>
  </si>
  <si>
    <t>１年以内に現金化される資産と、支払期限が来る負債の割合</t>
    <rPh sb="25" eb="27">
      <t>ワリアイ</t>
    </rPh>
    <phoneticPr fontId="1"/>
  </si>
  <si>
    <t>当座比率</t>
    <rPh sb="0" eb="2">
      <t>トウザ</t>
    </rPh>
    <rPh sb="2" eb="4">
      <t>ヒリツ</t>
    </rPh>
    <phoneticPr fontId="1"/>
  </si>
  <si>
    <t>当座資産　÷　流動負債</t>
    <rPh sb="0" eb="2">
      <t>トウザ</t>
    </rPh>
    <rPh sb="1" eb="3">
      <t>シサン</t>
    </rPh>
    <rPh sb="6" eb="8">
      <t>リュウドウ</t>
    </rPh>
    <rPh sb="8" eb="10">
      <t>フサイ</t>
    </rPh>
    <phoneticPr fontId="5"/>
  </si>
  <si>
    <t>流動資産の中の換金性が高いものと流動負債の割合</t>
    <rPh sb="0" eb="2">
      <t>リュウドウ</t>
    </rPh>
    <rPh sb="2" eb="4">
      <t>シサン</t>
    </rPh>
    <rPh sb="5" eb="6">
      <t>ナカ</t>
    </rPh>
    <rPh sb="7" eb="10">
      <t>カンキンセイ</t>
    </rPh>
    <rPh sb="11" eb="12">
      <t>タカ</t>
    </rPh>
    <rPh sb="16" eb="18">
      <t>リュウドウ</t>
    </rPh>
    <rPh sb="18" eb="20">
      <t>フサイ</t>
    </rPh>
    <rPh sb="21" eb="23">
      <t>ワリアイ</t>
    </rPh>
    <phoneticPr fontId="1"/>
  </si>
  <si>
    <t>固定比率</t>
    <rPh sb="0" eb="2">
      <t>コテイ</t>
    </rPh>
    <rPh sb="2" eb="4">
      <t>ヒリツ</t>
    </rPh>
    <phoneticPr fontId="1"/>
  </si>
  <si>
    <t>100％以下</t>
    <rPh sb="4" eb="6">
      <t>イカ</t>
    </rPh>
    <phoneticPr fontId="1"/>
  </si>
  <si>
    <t>固定資産　÷　自己資本</t>
    <rPh sb="0" eb="2">
      <t>コテイ</t>
    </rPh>
    <rPh sb="1" eb="3">
      <t>シサン</t>
    </rPh>
    <rPh sb="7" eb="9">
      <t>ジコ</t>
    </rPh>
    <rPh sb="9" eb="11">
      <t>シホン</t>
    </rPh>
    <phoneticPr fontId="5"/>
  </si>
  <si>
    <t>長期投資（固定資産）の自己資本（返済不要）での賄い率</t>
    <rPh sb="0" eb="2">
      <t>チョウキ</t>
    </rPh>
    <rPh sb="2" eb="4">
      <t>トウシ</t>
    </rPh>
    <rPh sb="5" eb="7">
      <t>コテイ</t>
    </rPh>
    <rPh sb="7" eb="9">
      <t>シサン</t>
    </rPh>
    <rPh sb="11" eb="13">
      <t>ジコ</t>
    </rPh>
    <rPh sb="13" eb="15">
      <t>シホン</t>
    </rPh>
    <rPh sb="16" eb="18">
      <t>ヘンサイ</t>
    </rPh>
    <rPh sb="18" eb="20">
      <t>フヨウ</t>
    </rPh>
    <rPh sb="23" eb="24">
      <t>マカナ</t>
    </rPh>
    <rPh sb="25" eb="26">
      <t>リツ</t>
    </rPh>
    <phoneticPr fontId="1"/>
  </si>
  <si>
    <t>固定長期適合率</t>
    <rPh sb="0" eb="2">
      <t>コテイ</t>
    </rPh>
    <rPh sb="2" eb="4">
      <t>チョウキ</t>
    </rPh>
    <rPh sb="4" eb="6">
      <t>テキゴウ</t>
    </rPh>
    <rPh sb="6" eb="7">
      <t>リツ</t>
    </rPh>
    <phoneticPr fontId="1"/>
  </si>
  <si>
    <t>80％以下</t>
    <rPh sb="3" eb="5">
      <t>イカ</t>
    </rPh>
    <phoneticPr fontId="1"/>
  </si>
  <si>
    <t>固定資産÷（自己資本＋固定負債）</t>
    <rPh sb="0" eb="2">
      <t>コテイ</t>
    </rPh>
    <rPh sb="1" eb="3">
      <t>シサンジュンシサン</t>
    </rPh>
    <rPh sb="6" eb="8">
      <t>ジコ</t>
    </rPh>
    <rPh sb="8" eb="10">
      <t>シホン</t>
    </rPh>
    <rPh sb="11" eb="13">
      <t>コテイ</t>
    </rPh>
    <rPh sb="12" eb="14">
      <t>フサイ</t>
    </rPh>
    <phoneticPr fontId="5"/>
  </si>
  <si>
    <t>固定比率の自己資本に固定負債（返済期限が長い）を足したもの</t>
    <rPh sb="0" eb="2">
      <t>コテイ</t>
    </rPh>
    <rPh sb="2" eb="4">
      <t>ヒリツ</t>
    </rPh>
    <rPh sb="5" eb="7">
      <t>ジコ</t>
    </rPh>
    <rPh sb="7" eb="9">
      <t>シホン</t>
    </rPh>
    <rPh sb="10" eb="12">
      <t>コテイ</t>
    </rPh>
    <rPh sb="12" eb="14">
      <t>フサイ</t>
    </rPh>
    <rPh sb="15" eb="17">
      <t>ヘンサイ</t>
    </rPh>
    <rPh sb="17" eb="19">
      <t>キゲン</t>
    </rPh>
    <rPh sb="20" eb="21">
      <t>ナガ</t>
    </rPh>
    <rPh sb="24" eb="25">
      <t>タ</t>
    </rPh>
    <phoneticPr fontId="1"/>
  </si>
  <si>
    <t>インタレストカバレッジ・レシオ</t>
    <phoneticPr fontId="1"/>
  </si>
  <si>
    <t>1倍以上</t>
    <rPh sb="1" eb="2">
      <t>バイ</t>
    </rPh>
    <rPh sb="2" eb="4">
      <t>イジョウ</t>
    </rPh>
    <phoneticPr fontId="1"/>
  </si>
  <si>
    <t>（営業利益 ＋ 金融収益）÷ 支払利息</t>
    <phoneticPr fontId="1"/>
  </si>
  <si>
    <t>支払利息を、利益でどれくらいカバーできているか</t>
    <phoneticPr fontId="1"/>
  </si>
  <si>
    <t>自己資本比率</t>
    <rPh sb="0" eb="2">
      <t>ジコ</t>
    </rPh>
    <rPh sb="2" eb="4">
      <t>シホン</t>
    </rPh>
    <rPh sb="4" eb="6">
      <t>ヒリツ</t>
    </rPh>
    <phoneticPr fontId="1"/>
  </si>
  <si>
    <t>50％以上</t>
    <rPh sb="3" eb="5">
      <t>イジョウ</t>
    </rPh>
    <phoneticPr fontId="1"/>
  </si>
  <si>
    <t>自己資本　÷　総 資 本</t>
    <rPh sb="0" eb="2">
      <t>ジコ</t>
    </rPh>
    <rPh sb="2" eb="4">
      <t>シホン</t>
    </rPh>
    <rPh sb="7" eb="8">
      <t>フサ</t>
    </rPh>
    <rPh sb="9" eb="10">
      <t>シ</t>
    </rPh>
    <rPh sb="11" eb="12">
      <t>ボン</t>
    </rPh>
    <phoneticPr fontId="5"/>
  </si>
  <si>
    <t>返済不要の資本が全体の資本調達の何％あるか</t>
    <phoneticPr fontId="1"/>
  </si>
  <si>
    <t>有利子負債比率</t>
    <rPh sb="0" eb="1">
      <t>ユウ</t>
    </rPh>
    <rPh sb="1" eb="3">
      <t>リシ</t>
    </rPh>
    <rPh sb="3" eb="5">
      <t>フサイ</t>
    </rPh>
    <rPh sb="5" eb="7">
      <t>ヒリツ</t>
    </rPh>
    <phoneticPr fontId="1"/>
  </si>
  <si>
    <t>有利子負債　÷　自己資本</t>
    <rPh sb="0" eb="1">
      <t>ユウ</t>
    </rPh>
    <rPh sb="1" eb="3">
      <t>リシ</t>
    </rPh>
    <rPh sb="3" eb="5">
      <t>フサイ</t>
    </rPh>
    <rPh sb="8" eb="10">
      <t>ジコ</t>
    </rPh>
    <rPh sb="10" eb="12">
      <t>シホン</t>
    </rPh>
    <phoneticPr fontId="1"/>
  </si>
  <si>
    <t>返済すべき負債と自己資本（返済不要）のバランスを見る</t>
    <rPh sb="0" eb="2">
      <t>ヘンサイ</t>
    </rPh>
    <rPh sb="5" eb="7">
      <t>フサイ</t>
    </rPh>
    <rPh sb="8" eb="10">
      <t>ジコ</t>
    </rPh>
    <rPh sb="10" eb="12">
      <t>シホン</t>
    </rPh>
    <rPh sb="13" eb="15">
      <t>ヘンサイ</t>
    </rPh>
    <rPh sb="15" eb="17">
      <t>フヨウ</t>
    </rPh>
    <rPh sb="24" eb="25">
      <t>ミ</t>
    </rPh>
    <phoneticPr fontId="1"/>
  </si>
  <si>
    <t>ギヤリング比率</t>
    <rPh sb="5" eb="7">
      <t>ヒリツ</t>
    </rPh>
    <phoneticPr fontId="1"/>
  </si>
  <si>
    <t>300％以下</t>
    <rPh sb="4" eb="6">
      <t>イカ</t>
    </rPh>
    <phoneticPr fontId="1"/>
  </si>
  <si>
    <t>他人資本 ÷ 自己資本</t>
    <phoneticPr fontId="1"/>
  </si>
  <si>
    <t>自己資本と他人資本の比率</t>
    <rPh sb="0" eb="2">
      <t>ジコ</t>
    </rPh>
    <rPh sb="2" eb="4">
      <t>シホン</t>
    </rPh>
    <rPh sb="5" eb="7">
      <t>タニン</t>
    </rPh>
    <rPh sb="7" eb="9">
      <t>シホン</t>
    </rPh>
    <rPh sb="10" eb="12">
      <t>ヒリツ</t>
    </rPh>
    <phoneticPr fontId="1"/>
  </si>
  <si>
    <t>債務償還年数</t>
    <rPh sb="0" eb="2">
      <t>サイム</t>
    </rPh>
    <rPh sb="2" eb="4">
      <t>ショウカン</t>
    </rPh>
    <rPh sb="4" eb="6">
      <t>ネンスウ</t>
    </rPh>
    <phoneticPr fontId="1"/>
  </si>
  <si>
    <t>10年以内</t>
    <rPh sb="2" eb="3">
      <t>ネン</t>
    </rPh>
    <rPh sb="3" eb="5">
      <t>イナイ</t>
    </rPh>
    <phoneticPr fontId="1"/>
  </si>
  <si>
    <t>借入金の残高 ÷（税引後利益＋減価償却費）</t>
    <phoneticPr fontId="1"/>
  </si>
  <si>
    <t>借入金返済能力</t>
    <rPh sb="0" eb="2">
      <t>カリイレ</t>
    </rPh>
    <rPh sb="2" eb="3">
      <t>キン</t>
    </rPh>
    <rPh sb="3" eb="5">
      <t>ヘンサイ</t>
    </rPh>
    <rPh sb="5" eb="7">
      <t>ノウリョク</t>
    </rPh>
    <phoneticPr fontId="1"/>
  </si>
  <si>
    <t>EBITDA有利子負債倍率(倍）</t>
    <rPh sb="6" eb="7">
      <t>ユウ</t>
    </rPh>
    <rPh sb="7" eb="9">
      <t>リシ</t>
    </rPh>
    <rPh sb="9" eb="11">
      <t>フサイ</t>
    </rPh>
    <rPh sb="11" eb="13">
      <t>バイリツ</t>
    </rPh>
    <rPh sb="14" eb="15">
      <t>バイ</t>
    </rPh>
    <phoneticPr fontId="1"/>
  </si>
  <si>
    <t>10倍以下</t>
    <rPh sb="2" eb="3">
      <t>バイ</t>
    </rPh>
    <rPh sb="3" eb="5">
      <t>イカ</t>
    </rPh>
    <phoneticPr fontId="1"/>
  </si>
  <si>
    <t>（借入金-現預金）÷（営業利益+減価償却費）</t>
    <rPh sb="1" eb="3">
      <t>カリイレ</t>
    </rPh>
    <rPh sb="3" eb="4">
      <t>キン</t>
    </rPh>
    <rPh sb="5" eb="6">
      <t>ゲン</t>
    </rPh>
    <rPh sb="6" eb="8">
      <t>ヨキン</t>
    </rPh>
    <rPh sb="11" eb="13">
      <t>エイギョウ</t>
    </rPh>
    <rPh sb="13" eb="15">
      <t>リエキ</t>
    </rPh>
    <rPh sb="16" eb="18">
      <t>ゲンカ</t>
    </rPh>
    <rPh sb="18" eb="20">
      <t>ショウキャク</t>
    </rPh>
    <rPh sb="20" eb="21">
      <t>ヒ</t>
    </rPh>
    <phoneticPr fontId="1"/>
  </si>
  <si>
    <t>現預金を加味した借入金返済能力</t>
    <rPh sb="0" eb="1">
      <t>ゲン</t>
    </rPh>
    <rPh sb="1" eb="3">
      <t>ヨキン</t>
    </rPh>
    <rPh sb="4" eb="6">
      <t>カミ</t>
    </rPh>
    <rPh sb="8" eb="10">
      <t>カリイレ</t>
    </rPh>
    <rPh sb="10" eb="11">
      <t>キン</t>
    </rPh>
    <rPh sb="11" eb="13">
      <t>ヘンサイ</t>
    </rPh>
    <rPh sb="13" eb="15">
      <t>ノウリョク</t>
    </rPh>
    <phoneticPr fontId="1"/>
  </si>
  <si>
    <t>成長性</t>
    <rPh sb="0" eb="3">
      <t>セイチョウセイ</t>
    </rPh>
    <phoneticPr fontId="1"/>
  </si>
  <si>
    <t>これからも事業は伸びていくか</t>
    <rPh sb="5" eb="7">
      <t>ジギョウ</t>
    </rPh>
    <rPh sb="8" eb="9">
      <t>ノ</t>
    </rPh>
    <phoneticPr fontId="1"/>
  </si>
  <si>
    <t>売上高増加率</t>
    <rPh sb="0" eb="2">
      <t>ウリアゲ</t>
    </rPh>
    <rPh sb="2" eb="3">
      <t>ダカ</t>
    </rPh>
    <rPh sb="3" eb="5">
      <t>ゾウカ</t>
    </rPh>
    <rPh sb="5" eb="6">
      <t>リツ</t>
    </rPh>
    <phoneticPr fontId="1"/>
  </si>
  <si>
    <t>（当期売上高ー前期売上高）　÷　前期売上高×100</t>
    <rPh sb="1" eb="3">
      <t>トウキ</t>
    </rPh>
    <rPh sb="3" eb="5">
      <t>ウリアゲ</t>
    </rPh>
    <rPh sb="5" eb="6">
      <t>ダカ</t>
    </rPh>
    <rPh sb="7" eb="9">
      <t>ゼンキ</t>
    </rPh>
    <rPh sb="9" eb="11">
      <t>ウリアゲ</t>
    </rPh>
    <rPh sb="11" eb="12">
      <t>ダカ</t>
    </rPh>
    <rPh sb="16" eb="18">
      <t>ゼンキ</t>
    </rPh>
    <rPh sb="18" eb="20">
      <t>ウリアゲ</t>
    </rPh>
    <rPh sb="20" eb="21">
      <t>ダカ</t>
    </rPh>
    <phoneticPr fontId="1"/>
  </si>
  <si>
    <t>売上の増加率</t>
    <rPh sb="0" eb="2">
      <t>ウリアゲ</t>
    </rPh>
    <rPh sb="3" eb="5">
      <t>ゾウカ</t>
    </rPh>
    <rPh sb="5" eb="6">
      <t>リツ</t>
    </rPh>
    <phoneticPr fontId="1"/>
  </si>
  <si>
    <t>営業利益増加率</t>
    <rPh sb="0" eb="2">
      <t>エイギョウ</t>
    </rPh>
    <rPh sb="2" eb="4">
      <t>リエキ</t>
    </rPh>
    <rPh sb="4" eb="6">
      <t>ゾウカ</t>
    </rPh>
    <rPh sb="6" eb="7">
      <t>リツ</t>
    </rPh>
    <phoneticPr fontId="1"/>
  </si>
  <si>
    <t>（当期営業利益－前期営業利益）÷前期営業利益×100</t>
    <phoneticPr fontId="1"/>
  </si>
  <si>
    <t>営業利益の増加率</t>
    <rPh sb="0" eb="2">
      <t>エイギョウ</t>
    </rPh>
    <rPh sb="2" eb="4">
      <t>リエキ</t>
    </rPh>
    <rPh sb="5" eb="7">
      <t>ゾウカ</t>
    </rPh>
    <rPh sb="7" eb="8">
      <t>リツ</t>
    </rPh>
    <phoneticPr fontId="1"/>
  </si>
  <si>
    <t>純資産増加率</t>
    <rPh sb="0" eb="3">
      <t>ジュンシサン</t>
    </rPh>
    <rPh sb="3" eb="5">
      <t>ゾウカ</t>
    </rPh>
    <rPh sb="5" eb="6">
      <t>リツ</t>
    </rPh>
    <phoneticPr fontId="1"/>
  </si>
  <si>
    <t>8％以上</t>
    <rPh sb="2" eb="4">
      <t>イジョウ</t>
    </rPh>
    <phoneticPr fontId="1"/>
  </si>
  <si>
    <t>（今期自己資本－前期自己資本）÷前期自己資本×100</t>
    <phoneticPr fontId="1"/>
  </si>
  <si>
    <t>純資産の増加率</t>
    <rPh sb="0" eb="3">
      <t>ジュンシサン</t>
    </rPh>
    <rPh sb="4" eb="6">
      <t>ゾウカ</t>
    </rPh>
    <rPh sb="6" eb="7">
      <t>リツ</t>
    </rPh>
    <phoneticPr fontId="1"/>
  </si>
  <si>
    <t>過去分析・成行き想定</t>
    <rPh sb="0" eb="4">
      <t>カコブンセキ</t>
    </rPh>
    <rPh sb="5" eb="7">
      <t>ナリユ</t>
    </rPh>
    <rPh sb="8" eb="10">
      <t>ソウテイ</t>
    </rPh>
    <phoneticPr fontId="4"/>
  </si>
  <si>
    <t>1年後</t>
    <rPh sb="1" eb="3">
      <t>ネンゴ</t>
    </rPh>
    <phoneticPr fontId="4"/>
  </si>
  <si>
    <t>2年後</t>
    <rPh sb="1" eb="3">
      <t>ネンゴ</t>
    </rPh>
    <phoneticPr fontId="4"/>
  </si>
  <si>
    <t>3年後</t>
    <rPh sb="1" eb="3">
      <t>ネンゴ</t>
    </rPh>
    <phoneticPr fontId="4"/>
  </si>
  <si>
    <t>4年後</t>
    <rPh sb="1" eb="3">
      <t>ネンゴ</t>
    </rPh>
    <phoneticPr fontId="4"/>
  </si>
  <si>
    <t>5年後</t>
    <rPh sb="1" eb="3">
      <t>ネンゴ</t>
    </rPh>
    <phoneticPr fontId="4"/>
  </si>
  <si>
    <t>過去の結果要因</t>
    <rPh sb="0" eb="2">
      <t>カコ</t>
    </rPh>
    <rPh sb="3" eb="7">
      <t>ケッカヨウイン</t>
    </rPh>
    <phoneticPr fontId="4"/>
  </si>
  <si>
    <t>成行き想定</t>
    <rPh sb="0" eb="2">
      <t>ナリユ</t>
    </rPh>
    <rPh sb="3" eb="5">
      <t>ソウテイ</t>
    </rPh>
    <phoneticPr fontId="4"/>
  </si>
  <si>
    <t>売上</t>
    <rPh sb="0" eb="2">
      <t>ウリアゲ</t>
    </rPh>
    <phoneticPr fontId="4"/>
  </si>
  <si>
    <t>売上総利益</t>
    <rPh sb="2" eb="5">
      <t>ソウリエキ</t>
    </rPh>
    <phoneticPr fontId="4"/>
  </si>
  <si>
    <t>販売費及び一般管理費</t>
    <phoneticPr fontId="4"/>
  </si>
  <si>
    <t>営業利益</t>
    <rPh sb="0" eb="2">
      <t>エイギョウ</t>
    </rPh>
    <rPh sb="2" eb="4">
      <t>リエキ</t>
    </rPh>
    <phoneticPr fontId="4"/>
  </si>
  <si>
    <t>売上増加率</t>
    <rPh sb="2" eb="5">
      <t>ゾウカリツ</t>
    </rPh>
    <phoneticPr fontId="4"/>
  </si>
  <si>
    <t>営業利益率</t>
    <rPh sb="0" eb="2">
      <t>エイギョウ</t>
    </rPh>
    <rPh sb="2" eb="5">
      <t>リエキリツ</t>
    </rPh>
    <phoneticPr fontId="4"/>
  </si>
  <si>
    <t>労働生産性</t>
    <rPh sb="0" eb="2">
      <t>ロウドウ</t>
    </rPh>
    <rPh sb="2" eb="5">
      <t>セイサンセイ</t>
    </rPh>
    <phoneticPr fontId="4"/>
  </si>
  <si>
    <t>EBITDA有利子負債倍率</t>
    <rPh sb="6" eb="13">
      <t>ユウリシフサイバイリツ</t>
    </rPh>
    <phoneticPr fontId="4"/>
  </si>
  <si>
    <t>自己資本比率</t>
    <rPh sb="0" eb="4">
      <t>ジコシホン</t>
    </rPh>
    <rPh sb="4" eb="6">
      <t>ヒリツ</t>
    </rPh>
    <phoneticPr fontId="4"/>
  </si>
  <si>
    <t>想定される環境変化</t>
    <rPh sb="0" eb="2">
      <t>ソウテイ</t>
    </rPh>
    <rPh sb="5" eb="9">
      <t>カンキョウヘンカ</t>
    </rPh>
    <phoneticPr fontId="4"/>
  </si>
  <si>
    <t>入力必須</t>
    <rPh sb="0" eb="2">
      <t>ニュウリョク</t>
    </rPh>
    <rPh sb="2" eb="4">
      <t>ヒッスウ</t>
    </rPh>
    <phoneticPr fontId="4"/>
  </si>
  <si>
    <t>計算式有・入力不要</t>
    <rPh sb="0" eb="2">
      <t>ケイサン</t>
    </rPh>
    <rPh sb="2" eb="3">
      <t>シキ</t>
    </rPh>
    <rPh sb="3" eb="4">
      <t>アリ</t>
    </rPh>
    <rPh sb="5" eb="7">
      <t>ニュウリョク</t>
    </rPh>
    <rPh sb="7" eb="9">
      <t>フヨウ</t>
    </rPh>
    <phoneticPr fontId="4"/>
  </si>
  <si>
    <t>機会装置</t>
    <rPh sb="0" eb="2">
      <t>キカイ</t>
    </rPh>
    <rPh sb="2" eb="4">
      <t>ソウチ</t>
    </rPh>
    <phoneticPr fontId="1"/>
  </si>
  <si>
    <t>建物</t>
    <rPh sb="0" eb="2">
      <t>タテモノ</t>
    </rPh>
    <phoneticPr fontId="1"/>
  </si>
  <si>
    <t>建設仮勘定</t>
    <rPh sb="0" eb="2">
      <t>ケンセツ</t>
    </rPh>
    <rPh sb="2" eb="5">
      <t>カリカンジョウ</t>
    </rPh>
    <phoneticPr fontId="4"/>
  </si>
  <si>
    <t>　　保 険 掛 金</t>
    <rPh sb="2" eb="5">
      <t>ホケン</t>
    </rPh>
    <rPh sb="6" eb="9">
      <t>カケキン</t>
    </rPh>
    <phoneticPr fontId="1"/>
  </si>
  <si>
    <t>貸倒引当金（-）</t>
    <rPh sb="0" eb="2">
      <t>カシダオレ</t>
    </rPh>
    <rPh sb="2" eb="4">
      <t>ヒキアテ</t>
    </rPh>
    <rPh sb="4" eb="5">
      <t>キン</t>
    </rPh>
    <phoneticPr fontId="1"/>
  </si>
  <si>
    <t>保証金</t>
    <rPh sb="0" eb="3">
      <t>ホショウキン</t>
    </rPh>
    <phoneticPr fontId="4"/>
  </si>
  <si>
    <t>取るべき対策</t>
    <rPh sb="0" eb="1">
      <t>ト</t>
    </rPh>
    <rPh sb="4" eb="6">
      <t>タイサク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</si>
</sst>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0.0%"/>
    <numFmt numFmtId="177" formatCode="#,##0_ ;[Red]\-#,##0\ "/>
    <numFmt numFmtId="178" formatCode="0.0"/>
    <numFmt numFmtId="179" formatCode="0.0_ "/>
    <numFmt numFmtId="180" formatCode="#,##0.0;[Red]\-#,##0.0"/>
    <numFmt numFmtId="181" formatCode="#,##0_ "/>
    <numFmt numFmtId="182" formatCode="#,##0.0_ "/>
    <numFmt numFmtId="183" formatCode="0_ ;[Red]\-0\ "/>
    <numFmt numFmtId="184" formatCode="#,##0.0"/>
  </numFmts>
  <fonts count="5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6"/>
      <name val="ＭＳ 明朝"/>
      <family val="1"/>
      <charset val="128"/>
    </font>
    <font>
      <sz val="11"/>
      <color theme="1"/>
      <name val="メイリオ"/>
      <family val="3"/>
      <charset val="128"/>
    </font>
    <font>
      <sz val="11"/>
      <name val="メイリオ"/>
      <family val="3"/>
      <charset val="128"/>
    </font>
    <font>
      <sz val="16"/>
      <color theme="1" tint="0.34998626667073579"/>
      <name val="メイリオ"/>
      <family val="3"/>
      <charset val="128"/>
    </font>
    <font>
      <sz val="48"/>
      <color theme="0" tint="-0.249977111117893"/>
      <name val="メイリオ"/>
      <family val="3"/>
      <charset val="128"/>
    </font>
    <font>
      <sz val="28"/>
      <color theme="0" tint="-0.249977111117893"/>
      <name val="HGP明朝B"/>
      <family val="1"/>
      <charset val="128"/>
    </font>
    <font>
      <sz val="11"/>
      <color theme="0" tint="-0.249977111117893"/>
      <name val="HGP明朝B"/>
      <family val="1"/>
      <charset val="128"/>
    </font>
    <font>
      <sz val="48"/>
      <color theme="0" tint="-0.249977111117893"/>
      <name val="HGP明朝B"/>
      <family val="1"/>
      <charset val="128"/>
    </font>
    <font>
      <sz val="10"/>
      <color theme="1" tint="0.34998626667073579"/>
      <name val="メイリオ"/>
      <family val="3"/>
      <charset val="128"/>
    </font>
    <font>
      <sz val="11"/>
      <color theme="1" tint="0.34998626667073579"/>
      <name val="メイリオ"/>
      <family val="3"/>
      <charset val="128"/>
    </font>
    <font>
      <sz val="9"/>
      <color theme="1" tint="0.34998626667073579"/>
      <name val="メイリオ"/>
      <family val="3"/>
      <charset val="128"/>
    </font>
    <font>
      <sz val="14"/>
      <color theme="1" tint="0.34998626667073579"/>
      <name val="メイリオ"/>
      <family val="3"/>
      <charset val="128"/>
    </font>
    <font>
      <sz val="8"/>
      <color theme="1" tint="0.34998626667073579"/>
      <name val="メイリオ"/>
      <family val="3"/>
      <charset val="128"/>
    </font>
    <font>
      <b/>
      <sz val="12"/>
      <color theme="1" tint="0.34998626667073579"/>
      <name val="メイリオ"/>
      <family val="3"/>
      <charset val="128"/>
    </font>
    <font>
      <b/>
      <sz val="11"/>
      <color theme="1" tint="0.34998626667073579"/>
      <name val="メイリオ"/>
      <family val="3"/>
      <charset val="128"/>
    </font>
    <font>
      <sz val="14"/>
      <name val="メイリオ"/>
      <family val="3"/>
      <charset val="128"/>
    </font>
    <font>
      <sz val="6"/>
      <name val="メイリオ"/>
      <family val="3"/>
      <charset val="128"/>
    </font>
    <font>
      <sz val="8"/>
      <name val="メイリオ"/>
      <family val="3"/>
      <charset val="128"/>
    </font>
    <font>
      <sz val="10"/>
      <name val="メイリオ"/>
      <family val="3"/>
      <charset val="128"/>
    </font>
    <font>
      <sz val="6"/>
      <color theme="1" tint="0.34998626667073579"/>
      <name val="メイリオ"/>
      <family val="3"/>
      <charset val="128"/>
    </font>
    <font>
      <sz val="12"/>
      <color theme="1" tint="0.34998626667073579"/>
      <name val="メイリオ"/>
      <family val="3"/>
      <charset val="128"/>
    </font>
    <font>
      <sz val="10"/>
      <color theme="1"/>
      <name val="メイリオ"/>
      <family val="3"/>
      <charset val="128"/>
    </font>
    <font>
      <b/>
      <sz val="28"/>
      <color theme="0" tint="-0.249977111117893"/>
      <name val="HGP明朝B"/>
      <family val="1"/>
      <charset val="128"/>
    </font>
    <font>
      <b/>
      <sz val="9"/>
      <color indexed="81"/>
      <name val="MS P ゴシック"/>
      <family val="3"/>
      <charset val="128"/>
    </font>
    <font>
      <sz val="11"/>
      <color theme="0" tint="-0.499984740745262"/>
      <name val="メイリオ"/>
      <family val="3"/>
      <charset val="128"/>
    </font>
    <font>
      <sz val="18"/>
      <color theme="1"/>
      <name val="メイリオ"/>
      <family val="3"/>
      <charset val="128"/>
    </font>
    <font>
      <sz val="36"/>
      <color theme="0" tint="-0.249977111117893"/>
      <name val="HGP明朝B"/>
      <family val="1"/>
      <charset val="128"/>
    </font>
    <font>
      <sz val="22"/>
      <name val="メイリオ"/>
      <family val="3"/>
      <charset val="128"/>
    </font>
    <font>
      <sz val="18"/>
      <name val="メイリオ"/>
      <family val="3"/>
      <charset val="128"/>
    </font>
    <font>
      <sz val="20"/>
      <name val="メイリオ"/>
      <family val="3"/>
      <charset val="128"/>
    </font>
    <font>
      <sz val="9"/>
      <color indexed="81"/>
      <name val="MS P ゴシック"/>
      <family val="3"/>
      <charset val="128"/>
    </font>
    <font>
      <sz val="12"/>
      <color theme="1"/>
      <name val="メイリオ"/>
      <family val="3"/>
      <charset val="128"/>
    </font>
    <font>
      <sz val="12"/>
      <color theme="0" tint="-0.499984740745262"/>
      <name val="メイリオ"/>
      <family val="3"/>
      <charset val="128"/>
    </font>
    <font>
      <b/>
      <sz val="11"/>
      <color theme="4" tint="-0.249977111117893"/>
      <name val="メイリオ"/>
      <family val="3"/>
      <charset val="128"/>
    </font>
    <font>
      <b/>
      <sz val="10"/>
      <name val="メイリオ"/>
      <family val="3"/>
      <charset val="128"/>
    </font>
    <font>
      <sz val="24"/>
      <name val="メイリオ"/>
      <family val="3"/>
      <charset val="128"/>
    </font>
    <font>
      <sz val="24"/>
      <color theme="1"/>
      <name val="メイリオ"/>
      <family val="3"/>
      <charset val="128"/>
    </font>
    <font>
      <b/>
      <sz val="22"/>
      <name val="メイリオ"/>
      <family val="3"/>
      <charset val="128"/>
    </font>
    <font>
      <sz val="28"/>
      <name val="メイリオ"/>
      <family val="3"/>
      <charset val="128"/>
    </font>
    <font>
      <sz val="28"/>
      <name val="HGP明朝B"/>
      <family val="1"/>
      <charset val="128"/>
    </font>
    <font>
      <sz val="28"/>
      <color theme="1" tint="0.34998626667073579"/>
      <name val="メイリオ"/>
      <family val="3"/>
      <charset val="128"/>
    </font>
    <font>
      <b/>
      <sz val="28"/>
      <name val="HGP明朝B"/>
      <family val="1"/>
      <charset val="128"/>
    </font>
    <font>
      <sz val="28"/>
      <color theme="1"/>
      <name val="ＭＳ Ｐゴシック"/>
      <family val="3"/>
      <charset val="128"/>
      <scheme val="minor"/>
    </font>
    <font>
      <sz val="36"/>
      <color theme="0" tint="-0.499984740745262"/>
      <name val="メイリオ"/>
      <family val="3"/>
      <charset val="128"/>
    </font>
    <font>
      <sz val="24"/>
      <color theme="0" tint="-0.499984740745262"/>
      <name val="メイリオ"/>
      <family val="3"/>
      <charset val="128"/>
    </font>
    <font>
      <b/>
      <sz val="10"/>
      <color theme="1"/>
      <name val="メイリオ"/>
      <family val="3"/>
      <charset val="128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B8FECE"/>
        <bgColor indexed="64"/>
      </patternFill>
    </fill>
    <fill>
      <patternFill patternType="solid">
        <fgColor rgb="FF96BDFC"/>
        <bgColor indexed="64"/>
      </patternFill>
    </fill>
    <fill>
      <patternFill patternType="solid">
        <fgColor rgb="FFC5FFD6"/>
        <bgColor indexed="64"/>
      </patternFill>
    </fill>
    <fill>
      <patternFill patternType="solid">
        <fgColor rgb="FFC4C1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9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theme="0" tint="-0.24994659260841701"/>
      </left>
      <right style="medium">
        <color theme="0" tint="-0.24994659260841701"/>
      </right>
      <top/>
      <bottom/>
      <diagonal/>
    </border>
    <border>
      <left style="medium">
        <color theme="0" tint="-0.24994659260841701"/>
      </left>
      <right/>
      <top style="medium">
        <color theme="0" tint="-0.24994659260841701"/>
      </top>
      <bottom/>
      <diagonal/>
    </border>
    <border>
      <left/>
      <right/>
      <top style="medium">
        <color theme="0" tint="-0.24994659260841701"/>
      </top>
      <bottom/>
      <diagonal/>
    </border>
    <border>
      <left/>
      <right style="medium">
        <color theme="0" tint="-0.24994659260841701"/>
      </right>
      <top style="medium">
        <color theme="0" tint="-0.24994659260841701"/>
      </top>
      <bottom/>
      <diagonal/>
    </border>
    <border>
      <left style="medium">
        <color theme="0" tint="-0.24994659260841701"/>
      </left>
      <right/>
      <top/>
      <bottom/>
      <diagonal/>
    </border>
    <border>
      <left/>
      <right style="medium">
        <color theme="0" tint="-0.24994659260841701"/>
      </right>
      <top/>
      <bottom/>
      <diagonal/>
    </border>
    <border>
      <left style="medium">
        <color theme="0" tint="-0.24994659260841701"/>
      </left>
      <right/>
      <top/>
      <bottom style="medium">
        <color theme="0" tint="-0.24994659260841701"/>
      </bottom>
      <diagonal/>
    </border>
    <border>
      <left/>
      <right/>
      <top/>
      <bottom style="medium">
        <color theme="0" tint="-0.24994659260841701"/>
      </bottom>
      <diagonal/>
    </border>
    <border>
      <left/>
      <right style="medium">
        <color theme="0" tint="-0.24994659260841701"/>
      </right>
      <top/>
      <bottom style="medium">
        <color theme="0" tint="-0.24994659260841701"/>
      </bottom>
      <diagonal/>
    </border>
    <border>
      <left style="medium">
        <color theme="0" tint="-0.24994659260841701"/>
      </left>
      <right style="medium">
        <color theme="0" tint="-0.24994659260841701"/>
      </right>
      <top/>
      <bottom style="medium">
        <color theme="0" tint="-0.2499465926084170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5">
    <xf numFmtId="0" fontId="0" fillId="0" borderId="0">
      <alignment vertical="center"/>
    </xf>
    <xf numFmtId="9" fontId="3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0" fontId="2" fillId="0" borderId="0"/>
    <xf numFmtId="0" fontId="3" fillId="0" borderId="0"/>
  </cellStyleXfs>
  <cellXfs count="581">
    <xf numFmtId="0" fontId="0" fillId="0" borderId="0" xfId="0">
      <alignment vertical="center"/>
    </xf>
    <xf numFmtId="0" fontId="6" fillId="0" borderId="0" xfId="0" applyFont="1">
      <alignment vertical="center"/>
    </xf>
    <xf numFmtId="0" fontId="6" fillId="0" borderId="0" xfId="0" applyFont="1" applyAlignment="1"/>
    <xf numFmtId="0" fontId="7" fillId="0" borderId="0" xfId="0" applyFont="1">
      <alignment vertical="center"/>
    </xf>
    <xf numFmtId="0" fontId="22" fillId="0" borderId="0" xfId="0" applyFont="1">
      <alignment vertical="center"/>
    </xf>
    <xf numFmtId="38" fontId="23" fillId="0" borderId="0" xfId="2" applyFont="1" applyFill="1" applyBorder="1">
      <alignment vertical="center"/>
    </xf>
    <xf numFmtId="176" fontId="23" fillId="0" borderId="0" xfId="2" applyNumberFormat="1" applyFont="1" applyFill="1" applyBorder="1">
      <alignment vertical="center"/>
    </xf>
    <xf numFmtId="181" fontId="23" fillId="0" borderId="0" xfId="1" applyNumberFormat="1" applyFont="1" applyFill="1" applyBorder="1">
      <alignment vertical="center"/>
    </xf>
    <xf numFmtId="0" fontId="16" fillId="0" borderId="0" xfId="0" applyFont="1" applyAlignment="1"/>
    <xf numFmtId="0" fontId="14" fillId="0" borderId="0" xfId="0" applyFont="1" applyAlignment="1"/>
    <xf numFmtId="176" fontId="14" fillId="0" borderId="27" xfId="0" applyNumberFormat="1" applyFont="1" applyBorder="1" applyAlignment="1">
      <alignment horizontal="right" shrinkToFit="1"/>
    </xf>
    <xf numFmtId="0" fontId="14" fillId="0" borderId="28" xfId="0" applyFont="1" applyBorder="1" applyAlignment="1"/>
    <xf numFmtId="0" fontId="14" fillId="0" borderId="29" xfId="0" applyFont="1" applyBorder="1" applyAlignment="1"/>
    <xf numFmtId="176" fontId="14" fillId="0" borderId="30" xfId="0" applyNumberFormat="1" applyFont="1" applyBorder="1" applyAlignment="1">
      <alignment horizontal="right" shrinkToFit="1"/>
    </xf>
    <xf numFmtId="49" fontId="14" fillId="0" borderId="19" xfId="0" applyNumberFormat="1" applyFont="1" applyBorder="1" applyAlignment="1"/>
    <xf numFmtId="0" fontId="14" fillId="0" borderId="19" xfId="0" applyFont="1" applyBorder="1" applyAlignment="1"/>
    <xf numFmtId="0" fontId="14" fillId="0" borderId="21" xfId="0" applyFont="1" applyBorder="1" applyAlignment="1"/>
    <xf numFmtId="0" fontId="14" fillId="0" borderId="19" xfId="0" applyFont="1" applyBorder="1" applyAlignment="1">
      <alignment horizontal="left"/>
    </xf>
    <xf numFmtId="3" fontId="14" fillId="0" borderId="19" xfId="0" applyNumberFormat="1" applyFont="1" applyBorder="1" applyAlignment="1">
      <alignment horizontal="right"/>
    </xf>
    <xf numFmtId="0" fontId="14" fillId="0" borderId="34" xfId="0" applyFont="1" applyBorder="1" applyAlignment="1"/>
    <xf numFmtId="3" fontId="14" fillId="0" borderId="34" xfId="0" applyNumberFormat="1" applyFont="1" applyBorder="1" applyAlignment="1">
      <alignment horizontal="right"/>
    </xf>
    <xf numFmtId="0" fontId="14" fillId="0" borderId="35" xfId="0" applyFont="1" applyBorder="1" applyAlignment="1"/>
    <xf numFmtId="0" fontId="13" fillId="0" borderId="0" xfId="0" applyFont="1" applyAlignment="1">
      <alignment horizontal="center"/>
    </xf>
    <xf numFmtId="176" fontId="14" fillId="0" borderId="0" xfId="0" applyNumberFormat="1" applyFont="1" applyAlignment="1">
      <alignment horizontal="center"/>
    </xf>
    <xf numFmtId="176" fontId="14" fillId="0" borderId="0" xfId="0" applyNumberFormat="1" applyFont="1" applyAlignment="1">
      <alignment horizontal="right"/>
    </xf>
    <xf numFmtId="3" fontId="14" fillId="0" borderId="0" xfId="0" applyNumberFormat="1" applyFont="1" applyAlignment="1">
      <alignment horizontal="right"/>
    </xf>
    <xf numFmtId="0" fontId="14" fillId="0" borderId="0" xfId="0" applyFont="1" applyAlignment="1">
      <alignment horizontal="left"/>
    </xf>
    <xf numFmtId="0" fontId="14" fillId="0" borderId="28" xfId="0" applyFont="1" applyBorder="1" applyAlignment="1">
      <alignment horizontal="left"/>
    </xf>
    <xf numFmtId="0" fontId="14" fillId="0" borderId="34" xfId="0" applyFont="1" applyBorder="1" applyAlignment="1">
      <alignment horizontal="left"/>
    </xf>
    <xf numFmtId="179" fontId="14" fillId="0" borderId="0" xfId="0" applyNumberFormat="1" applyFont="1" applyAlignment="1"/>
    <xf numFmtId="0" fontId="15" fillId="0" borderId="6" xfId="0" applyFont="1" applyBorder="1" applyAlignment="1"/>
    <xf numFmtId="0" fontId="14" fillId="0" borderId="6" xfId="0" applyFont="1" applyBorder="1" applyAlignment="1"/>
    <xf numFmtId="0" fontId="15" fillId="0" borderId="28" xfId="0" applyFont="1" applyBorder="1" applyAlignment="1"/>
    <xf numFmtId="0" fontId="15" fillId="0" borderId="18" xfId="0" applyFont="1" applyBorder="1">
      <alignment vertical="center"/>
    </xf>
    <xf numFmtId="0" fontId="14" fillId="0" borderId="23" xfId="0" applyFont="1" applyBorder="1" applyAlignment="1"/>
    <xf numFmtId="0" fontId="14" fillId="0" borderId="39" xfId="0" applyFont="1" applyBorder="1" applyAlignment="1"/>
    <xf numFmtId="178" fontId="14" fillId="0" borderId="30" xfId="0" applyNumberFormat="1" applyFont="1" applyBorder="1" applyAlignment="1">
      <alignment shrinkToFit="1"/>
    </xf>
    <xf numFmtId="180" fontId="14" fillId="0" borderId="0" xfId="2" applyNumberFormat="1" applyFont="1" applyBorder="1" applyAlignment="1">
      <alignment horizontal="center"/>
    </xf>
    <xf numFmtId="178" fontId="14" fillId="0" borderId="0" xfId="0" applyNumberFormat="1" applyFont="1" applyAlignment="1">
      <alignment shrinkToFit="1"/>
    </xf>
    <xf numFmtId="0" fontId="14" fillId="0" borderId="23" xfId="0" applyFont="1" applyBorder="1" applyAlignment="1">
      <alignment horizontal="left"/>
    </xf>
    <xf numFmtId="179" fontId="14" fillId="0" borderId="33" xfId="0" applyNumberFormat="1" applyFont="1" applyBorder="1" applyAlignment="1">
      <alignment shrinkToFit="1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23" fillId="0" borderId="0" xfId="0" applyFont="1">
      <alignment vertical="center"/>
    </xf>
    <xf numFmtId="38" fontId="23" fillId="0" borderId="0" xfId="0" applyNumberFormat="1" applyFont="1">
      <alignment vertical="center"/>
    </xf>
    <xf numFmtId="0" fontId="24" fillId="0" borderId="18" xfId="0" applyFont="1" applyBorder="1">
      <alignment vertical="center"/>
    </xf>
    <xf numFmtId="0" fontId="24" fillId="0" borderId="0" xfId="0" applyFont="1" applyAlignment="1"/>
    <xf numFmtId="0" fontId="24" fillId="0" borderId="26" xfId="0" applyFont="1" applyBorder="1" applyAlignment="1"/>
    <xf numFmtId="0" fontId="24" fillId="0" borderId="18" xfId="0" applyFont="1" applyBorder="1" applyAlignment="1"/>
    <xf numFmtId="0" fontId="24" fillId="0" borderId="18" xfId="0" applyFont="1" applyBorder="1" applyAlignment="1">
      <alignment horizontal="left"/>
    </xf>
    <xf numFmtId="0" fontId="24" fillId="0" borderId="32" xfId="0" applyFont="1" applyBorder="1" applyAlignment="1"/>
    <xf numFmtId="0" fontId="24" fillId="0" borderId="22" xfId="0" applyFont="1" applyBorder="1" applyAlignment="1"/>
    <xf numFmtId="0" fontId="24" fillId="0" borderId="26" xfId="0" applyFont="1" applyBorder="1">
      <alignment vertical="center"/>
    </xf>
    <xf numFmtId="0" fontId="15" fillId="0" borderId="26" xfId="0" applyFont="1" applyBorder="1">
      <alignment vertical="center"/>
    </xf>
    <xf numFmtId="0" fontId="15" fillId="0" borderId="32" xfId="0" applyFont="1" applyBorder="1">
      <alignment vertical="center"/>
    </xf>
    <xf numFmtId="0" fontId="15" fillId="0" borderId="22" xfId="0" applyFont="1" applyBorder="1">
      <alignment vertical="center"/>
    </xf>
    <xf numFmtId="0" fontId="24" fillId="0" borderId="18" xfId="0" applyFont="1" applyBorder="1" applyAlignment="1">
      <alignment vertical="center" wrapText="1"/>
    </xf>
    <xf numFmtId="0" fontId="17" fillId="0" borderId="61" xfId="0" applyFont="1" applyBorder="1" applyAlignment="1">
      <alignment horizontal="center" vertical="center"/>
    </xf>
    <xf numFmtId="0" fontId="17" fillId="0" borderId="65" xfId="0" applyFont="1" applyBorder="1" applyAlignment="1">
      <alignment horizontal="center"/>
    </xf>
    <xf numFmtId="0" fontId="17" fillId="0" borderId="66" xfId="0" applyFont="1" applyBorder="1" applyAlignment="1">
      <alignment horizontal="center"/>
    </xf>
    <xf numFmtId="178" fontId="17" fillId="0" borderId="66" xfId="0" applyNumberFormat="1" applyFont="1" applyBorder="1" applyAlignment="1">
      <alignment horizontal="center"/>
    </xf>
    <xf numFmtId="0" fontId="17" fillId="0" borderId="67" xfId="0" applyFont="1" applyBorder="1" applyAlignment="1">
      <alignment horizontal="center"/>
    </xf>
    <xf numFmtId="0" fontId="17" fillId="0" borderId="0" xfId="0" applyFont="1" applyAlignment="1">
      <alignment horizontal="center"/>
    </xf>
    <xf numFmtId="176" fontId="17" fillId="0" borderId="66" xfId="0" applyNumberFormat="1" applyFont="1" applyBorder="1" applyAlignment="1">
      <alignment horizontal="center"/>
    </xf>
    <xf numFmtId="178" fontId="17" fillId="0" borderId="65" xfId="0" applyNumberFormat="1" applyFont="1" applyBorder="1" applyAlignment="1">
      <alignment horizontal="center"/>
    </xf>
    <xf numFmtId="0" fontId="17" fillId="0" borderId="68" xfId="0" applyFont="1" applyBorder="1" applyAlignment="1">
      <alignment horizontal="center"/>
    </xf>
    <xf numFmtId="176" fontId="17" fillId="0" borderId="65" xfId="0" applyNumberFormat="1" applyFont="1" applyBorder="1" applyAlignment="1">
      <alignment horizontal="center"/>
    </xf>
    <xf numFmtId="176" fontId="17" fillId="0" borderId="67" xfId="0" applyNumberFormat="1" applyFont="1" applyBorder="1" applyAlignment="1">
      <alignment horizontal="center"/>
    </xf>
    <xf numFmtId="176" fontId="14" fillId="0" borderId="27" xfId="2" applyNumberFormat="1" applyFont="1" applyFill="1" applyBorder="1" applyAlignment="1">
      <alignment horizontal="center" shrinkToFit="1"/>
    </xf>
    <xf numFmtId="176" fontId="14" fillId="0" borderId="27" xfId="0" applyNumberFormat="1" applyFont="1" applyBorder="1" applyAlignment="1">
      <alignment shrinkToFit="1"/>
    </xf>
    <xf numFmtId="176" fontId="14" fillId="0" borderId="44" xfId="0" applyNumberFormat="1" applyFont="1" applyBorder="1" applyAlignment="1">
      <alignment shrinkToFit="1"/>
    </xf>
    <xf numFmtId="176" fontId="14" fillId="0" borderId="30" xfId="0" applyNumberFormat="1" applyFont="1" applyBorder="1" applyAlignment="1">
      <alignment horizontal="center" shrinkToFit="1"/>
    </xf>
    <xf numFmtId="176" fontId="14" fillId="0" borderId="30" xfId="0" applyNumberFormat="1" applyFont="1" applyBorder="1" applyAlignment="1">
      <alignment shrinkToFit="1"/>
    </xf>
    <xf numFmtId="176" fontId="14" fillId="0" borderId="47" xfId="0" applyNumberFormat="1" applyFont="1" applyBorder="1" applyAlignment="1">
      <alignment shrinkToFit="1"/>
    </xf>
    <xf numFmtId="176" fontId="14" fillId="0" borderId="30" xfId="2" applyNumberFormat="1" applyFont="1" applyFill="1" applyBorder="1" applyAlignment="1">
      <alignment horizontal="center" shrinkToFit="1"/>
    </xf>
    <xf numFmtId="178" fontId="14" fillId="0" borderId="30" xfId="2" applyNumberFormat="1" applyFont="1" applyFill="1" applyBorder="1" applyAlignment="1">
      <alignment horizontal="center" shrinkToFit="1"/>
    </xf>
    <xf numFmtId="176" fontId="14" fillId="0" borderId="37" xfId="2" applyNumberFormat="1" applyFont="1" applyFill="1" applyBorder="1" applyAlignment="1">
      <alignment horizontal="center" shrinkToFit="1"/>
    </xf>
    <xf numFmtId="176" fontId="13" fillId="0" borderId="37" xfId="0" applyNumberFormat="1" applyFont="1" applyBorder="1" applyAlignment="1">
      <alignment shrinkToFit="1"/>
    </xf>
    <xf numFmtId="176" fontId="14" fillId="0" borderId="37" xfId="0" applyNumberFormat="1" applyFont="1" applyBorder="1" applyAlignment="1">
      <alignment shrinkToFit="1"/>
    </xf>
    <xf numFmtId="180" fontId="14" fillId="0" borderId="30" xfId="2" applyNumberFormat="1" applyFont="1" applyBorder="1" applyAlignment="1">
      <alignment horizontal="center" shrinkToFit="1"/>
    </xf>
    <xf numFmtId="179" fontId="14" fillId="0" borderId="33" xfId="2" applyNumberFormat="1" applyFont="1" applyBorder="1" applyAlignment="1">
      <alignment horizontal="center" shrinkToFit="1"/>
    </xf>
    <xf numFmtId="176" fontId="13" fillId="0" borderId="27" xfId="0" applyNumberFormat="1" applyFont="1" applyBorder="1" applyAlignment="1">
      <alignment horizontal="center" shrinkToFit="1"/>
    </xf>
    <xf numFmtId="176" fontId="13" fillId="0" borderId="27" xfId="0" applyNumberFormat="1" applyFont="1" applyBorder="1" applyAlignment="1">
      <alignment shrinkToFit="1"/>
    </xf>
    <xf numFmtId="176" fontId="13" fillId="0" borderId="30" xfId="0" applyNumberFormat="1" applyFont="1" applyBorder="1" applyAlignment="1">
      <alignment horizontal="center" shrinkToFit="1"/>
    </xf>
    <xf numFmtId="176" fontId="13" fillId="0" borderId="30" xfId="0" applyNumberFormat="1" applyFont="1" applyBorder="1" applyAlignment="1">
      <alignment shrinkToFit="1"/>
    </xf>
    <xf numFmtId="176" fontId="13" fillId="0" borderId="33" xfId="0" applyNumberFormat="1" applyFont="1" applyBorder="1" applyAlignment="1">
      <alignment horizontal="center" shrinkToFit="1"/>
    </xf>
    <xf numFmtId="176" fontId="14" fillId="0" borderId="33" xfId="2" applyNumberFormat="1" applyFont="1" applyFill="1" applyBorder="1" applyAlignment="1">
      <alignment shrinkToFit="1"/>
    </xf>
    <xf numFmtId="176" fontId="13" fillId="0" borderId="33" xfId="0" applyNumberFormat="1" applyFont="1" applyBorder="1" applyAlignment="1">
      <alignment shrinkToFit="1"/>
    </xf>
    <xf numFmtId="176" fontId="14" fillId="0" borderId="27" xfId="0" applyNumberFormat="1" applyFont="1" applyBorder="1" applyAlignment="1">
      <alignment horizontal="center" shrinkToFit="1"/>
    </xf>
    <xf numFmtId="176" fontId="14" fillId="0" borderId="44" xfId="0" applyNumberFormat="1" applyFont="1" applyBorder="1" applyAlignment="1">
      <alignment horizontal="right" shrinkToFit="1"/>
    </xf>
    <xf numFmtId="176" fontId="14" fillId="0" borderId="47" xfId="0" applyNumberFormat="1" applyFont="1" applyBorder="1" applyAlignment="1">
      <alignment horizontal="right" shrinkToFit="1"/>
    </xf>
    <xf numFmtId="176" fontId="14" fillId="0" borderId="33" xfId="0" applyNumberFormat="1" applyFont="1" applyBorder="1" applyAlignment="1">
      <alignment horizontal="center" shrinkToFit="1"/>
    </xf>
    <xf numFmtId="176" fontId="14" fillId="0" borderId="33" xfId="0" applyNumberFormat="1" applyFont="1" applyBorder="1" applyAlignment="1">
      <alignment horizontal="right" shrinkToFit="1"/>
    </xf>
    <xf numFmtId="176" fontId="14" fillId="0" borderId="48" xfId="0" applyNumberFormat="1" applyFont="1" applyBorder="1" applyAlignment="1">
      <alignment horizontal="right" shrinkToFit="1"/>
    </xf>
    <xf numFmtId="181" fontId="14" fillId="0" borderId="30" xfId="2" applyNumberFormat="1" applyFont="1" applyFill="1" applyBorder="1" applyAlignment="1">
      <alignment shrinkToFit="1"/>
    </xf>
    <xf numFmtId="181" fontId="14" fillId="0" borderId="47" xfId="2" applyNumberFormat="1" applyFont="1" applyFill="1" applyBorder="1" applyAlignment="1">
      <alignment shrinkToFit="1"/>
    </xf>
    <xf numFmtId="179" fontId="14" fillId="0" borderId="30" xfId="2" applyNumberFormat="1" applyFont="1" applyFill="1" applyBorder="1" applyAlignment="1">
      <alignment shrinkToFit="1"/>
    </xf>
    <xf numFmtId="176" fontId="14" fillId="0" borderId="37" xfId="0" applyNumberFormat="1" applyFont="1" applyBorder="1" applyAlignment="1">
      <alignment horizontal="center" shrinkToFit="1"/>
    </xf>
    <xf numFmtId="182" fontId="14" fillId="0" borderId="33" xfId="0" applyNumberFormat="1" applyFont="1" applyBorder="1" applyAlignment="1">
      <alignment horizontal="center" shrinkToFit="1"/>
    </xf>
    <xf numFmtId="182" fontId="14" fillId="0" borderId="30" xfId="0" applyNumberFormat="1" applyFont="1" applyBorder="1" applyAlignment="1">
      <alignment horizontal="center" shrinkToFit="1"/>
    </xf>
    <xf numFmtId="0" fontId="11" fillId="0" borderId="0" xfId="0" applyFont="1" applyAlignment="1" applyProtection="1">
      <protection locked="0"/>
    </xf>
    <xf numFmtId="0" fontId="6" fillId="0" borderId="0" xfId="0" applyFont="1" applyAlignment="1" applyProtection="1">
      <protection locked="0"/>
    </xf>
    <xf numFmtId="49" fontId="6" fillId="0" borderId="0" xfId="0" applyNumberFormat="1" applyFont="1" applyAlignment="1" applyProtection="1">
      <protection locked="0"/>
    </xf>
    <xf numFmtId="0" fontId="29" fillId="0" borderId="0" xfId="0" applyFont="1" applyAlignment="1" applyProtection="1">
      <protection locked="0"/>
    </xf>
    <xf numFmtId="0" fontId="14" fillId="0" borderId="0" xfId="0" applyFont="1" applyAlignment="1" applyProtection="1">
      <protection locked="0"/>
    </xf>
    <xf numFmtId="0" fontId="14" fillId="0" borderId="12" xfId="0" applyFont="1" applyBorder="1" applyProtection="1">
      <alignment vertical="center"/>
      <protection locked="0"/>
    </xf>
    <xf numFmtId="0" fontId="14" fillId="0" borderId="8" xfId="0" applyFont="1" applyBorder="1" applyProtection="1">
      <alignment vertical="center"/>
      <protection locked="0"/>
    </xf>
    <xf numFmtId="0" fontId="14" fillId="0" borderId="42" xfId="0" applyFont="1" applyBorder="1" applyAlignment="1" applyProtection="1">
      <alignment horizontal="center" shrinkToFit="1"/>
      <protection locked="0"/>
    </xf>
    <xf numFmtId="0" fontId="14" fillId="0" borderId="43" xfId="0" applyFont="1" applyBorder="1" applyAlignment="1" applyProtection="1">
      <alignment horizontal="center" shrinkToFit="1"/>
      <protection locked="0"/>
    </xf>
    <xf numFmtId="0" fontId="25" fillId="0" borderId="43" xfId="0" applyFont="1" applyBorder="1" applyAlignment="1" applyProtection="1">
      <alignment horizontal="center" shrinkToFit="1"/>
      <protection locked="0"/>
    </xf>
    <xf numFmtId="0" fontId="25" fillId="0" borderId="0" xfId="0" applyFont="1" applyAlignment="1" applyProtection="1">
      <alignment shrinkToFit="1"/>
      <protection locked="0"/>
    </xf>
    <xf numFmtId="0" fontId="18" fillId="4" borderId="9" xfId="0" applyFont="1" applyFill="1" applyBorder="1" applyAlignment="1" applyProtection="1">
      <alignment horizontal="center" vertical="top" shrinkToFit="1"/>
      <protection locked="0"/>
    </xf>
    <xf numFmtId="182" fontId="6" fillId="0" borderId="0" xfId="0" applyNumberFormat="1" applyFont="1" applyAlignment="1" applyProtection="1">
      <protection locked="0"/>
    </xf>
    <xf numFmtId="0" fontId="6" fillId="0" borderId="0" xfId="0" applyFont="1" applyAlignment="1" applyProtection="1">
      <alignment shrinkToFit="1"/>
      <protection locked="0"/>
    </xf>
    <xf numFmtId="0" fontId="31" fillId="0" borderId="0" xfId="0" applyFont="1" applyAlignment="1" applyProtection="1">
      <alignment horizontal="left" vertical="center"/>
      <protection locked="0"/>
    </xf>
    <xf numFmtId="0" fontId="12" fillId="0" borderId="0" xfId="0" applyFont="1" applyProtection="1">
      <alignment vertical="center"/>
      <protection locked="0"/>
    </xf>
    <xf numFmtId="0" fontId="9" fillId="0" borderId="0" xfId="0" applyFont="1" applyProtection="1">
      <alignment vertical="center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29" fillId="0" borderId="0" xfId="0" applyFont="1" applyProtection="1">
      <alignment vertical="center"/>
      <protection locked="0"/>
    </xf>
    <xf numFmtId="0" fontId="6" fillId="0" borderId="0" xfId="0" applyFont="1" applyProtection="1">
      <alignment vertical="center"/>
      <protection locked="0"/>
    </xf>
    <xf numFmtId="0" fontId="14" fillId="0" borderId="0" xfId="0" applyFont="1" applyProtection="1">
      <alignment vertical="center"/>
      <protection locked="0"/>
    </xf>
    <xf numFmtId="0" fontId="14" fillId="0" borderId="9" xfId="0" applyFont="1" applyBorder="1" applyAlignment="1" applyProtection="1">
      <alignment horizontal="center" vertical="center"/>
      <protection locked="0"/>
    </xf>
    <xf numFmtId="0" fontId="14" fillId="0" borderId="42" xfId="0" applyFont="1" applyBorder="1" applyAlignment="1" applyProtection="1">
      <alignment horizontal="center"/>
      <protection locked="0"/>
    </xf>
    <xf numFmtId="0" fontId="14" fillId="0" borderId="9" xfId="0" applyFont="1" applyBorder="1" applyAlignment="1" applyProtection="1">
      <alignment horizontal="center" vertical="center" shrinkToFit="1"/>
      <protection locked="0"/>
    </xf>
    <xf numFmtId="0" fontId="14" fillId="0" borderId="26" xfId="0" applyFont="1" applyBorder="1" applyProtection="1">
      <alignment vertical="center"/>
      <protection locked="0"/>
    </xf>
    <xf numFmtId="0" fontId="14" fillId="4" borderId="53" xfId="0" applyFont="1" applyFill="1" applyBorder="1" applyAlignment="1" applyProtection="1">
      <alignment vertical="center" shrinkToFit="1"/>
      <protection locked="0"/>
    </xf>
    <xf numFmtId="181" fontId="14" fillId="4" borderId="45" xfId="2" applyNumberFormat="1" applyFont="1" applyFill="1" applyBorder="1" applyAlignment="1" applyProtection="1">
      <alignment vertical="center" shrinkToFit="1"/>
      <protection locked="0"/>
    </xf>
    <xf numFmtId="181" fontId="14" fillId="4" borderId="46" xfId="2" applyNumberFormat="1" applyFont="1" applyFill="1" applyBorder="1" applyAlignment="1" applyProtection="1">
      <alignment vertical="center" shrinkToFit="1"/>
      <protection locked="0"/>
    </xf>
    <xf numFmtId="0" fontId="14" fillId="0" borderId="53" xfId="0" applyFont="1" applyBorder="1" applyProtection="1">
      <alignment vertical="center"/>
      <protection locked="0"/>
    </xf>
    <xf numFmtId="181" fontId="14" fillId="0" borderId="45" xfId="2" applyNumberFormat="1" applyFont="1" applyBorder="1" applyAlignment="1" applyProtection="1">
      <alignment vertical="center" shrinkToFit="1"/>
      <protection locked="0"/>
    </xf>
    <xf numFmtId="181" fontId="14" fillId="0" borderId="46" xfId="2" applyNumberFormat="1" applyFont="1" applyBorder="1" applyAlignment="1" applyProtection="1">
      <alignment vertical="center" shrinkToFit="1"/>
      <protection locked="0"/>
    </xf>
    <xf numFmtId="0" fontId="14" fillId="0" borderId="53" xfId="0" applyFont="1" applyBorder="1" applyAlignment="1" applyProtection="1">
      <alignment vertical="center" shrinkToFit="1"/>
      <protection locked="0"/>
    </xf>
    <xf numFmtId="181" fontId="14" fillId="0" borderId="45" xfId="2" applyNumberFormat="1" applyFont="1" applyFill="1" applyBorder="1" applyAlignment="1" applyProtection="1">
      <alignment vertical="center" shrinkToFit="1"/>
      <protection locked="0"/>
    </xf>
    <xf numFmtId="181" fontId="14" fillId="0" borderId="46" xfId="2" applyNumberFormat="1" applyFont="1" applyFill="1" applyBorder="1" applyAlignment="1" applyProtection="1">
      <alignment vertical="center" shrinkToFit="1"/>
      <protection locked="0"/>
    </xf>
    <xf numFmtId="0" fontId="14" fillId="0" borderId="18" xfId="0" applyFont="1" applyBorder="1" applyProtection="1">
      <alignment vertical="center"/>
      <protection locked="0"/>
    </xf>
    <xf numFmtId="181" fontId="14" fillId="0" borderId="30" xfId="2" applyNumberFormat="1" applyFont="1" applyBorder="1" applyAlignment="1" applyProtection="1">
      <alignment vertical="center" shrinkToFit="1"/>
      <protection locked="0"/>
    </xf>
    <xf numFmtId="181" fontId="14" fillId="0" borderId="47" xfId="2" applyNumberFormat="1" applyFont="1" applyBorder="1" applyAlignment="1" applyProtection="1">
      <alignment vertical="center" shrinkToFit="1"/>
      <protection locked="0"/>
    </xf>
    <xf numFmtId="0" fontId="13" fillId="0" borderId="22" xfId="0" applyFont="1" applyBorder="1" applyProtection="1">
      <alignment vertical="center"/>
      <protection locked="0"/>
    </xf>
    <xf numFmtId="181" fontId="14" fillId="0" borderId="37" xfId="2" applyNumberFormat="1" applyFont="1" applyBorder="1" applyAlignment="1" applyProtection="1">
      <alignment vertical="center" shrinkToFit="1"/>
      <protection locked="0"/>
    </xf>
    <xf numFmtId="181" fontId="14" fillId="0" borderId="54" xfId="2" applyNumberFormat="1" applyFont="1" applyBorder="1" applyAlignment="1" applyProtection="1">
      <alignment vertical="center" shrinkToFit="1"/>
      <protection locked="0"/>
    </xf>
    <xf numFmtId="0" fontId="17" fillId="0" borderId="53" xfId="0" applyFont="1" applyBorder="1" applyAlignment="1" applyProtection="1">
      <alignment horizontal="right" vertical="center"/>
      <protection locked="0"/>
    </xf>
    <xf numFmtId="0" fontId="15" fillId="0" borderId="18" xfId="0" applyFont="1" applyBorder="1" applyAlignment="1" applyProtection="1">
      <alignment horizontal="right" vertical="center"/>
      <protection locked="0"/>
    </xf>
    <xf numFmtId="0" fontId="24" fillId="0" borderId="18" xfId="0" applyFont="1" applyBorder="1" applyAlignment="1" applyProtection="1">
      <alignment horizontal="right" vertical="center"/>
      <protection locked="0"/>
    </xf>
    <xf numFmtId="0" fontId="19" fillId="0" borderId="18" xfId="0" applyFont="1" applyBorder="1" applyProtection="1">
      <alignment vertical="center"/>
      <protection locked="0"/>
    </xf>
    <xf numFmtId="0" fontId="19" fillId="0" borderId="22" xfId="0" applyFont="1" applyBorder="1" applyProtection="1">
      <alignment vertical="center"/>
      <protection locked="0"/>
    </xf>
    <xf numFmtId="0" fontId="14" fillId="0" borderId="18" xfId="0" applyFont="1" applyBorder="1" applyAlignment="1" applyProtection="1">
      <alignment vertical="center" shrinkToFit="1"/>
      <protection locked="0"/>
    </xf>
    <xf numFmtId="0" fontId="19" fillId="4" borderId="32" xfId="0" applyFont="1" applyFill="1" applyBorder="1" applyProtection="1">
      <alignment vertical="center"/>
      <protection locked="0"/>
    </xf>
    <xf numFmtId="0" fontId="14" fillId="4" borderId="18" xfId="0" applyFont="1" applyFill="1" applyBorder="1" applyAlignment="1" applyProtection="1">
      <alignment vertical="center" shrinkToFit="1"/>
      <protection locked="0"/>
    </xf>
    <xf numFmtId="181" fontId="14" fillId="4" borderId="30" xfId="2" applyNumberFormat="1" applyFont="1" applyFill="1" applyBorder="1" applyAlignment="1" applyProtection="1">
      <alignment vertical="center" shrinkToFit="1"/>
      <protection locked="0"/>
    </xf>
    <xf numFmtId="181" fontId="14" fillId="4" borderId="47" xfId="2" applyNumberFormat="1" applyFont="1" applyFill="1" applyBorder="1" applyAlignment="1" applyProtection="1">
      <alignment vertical="center" shrinkToFit="1"/>
      <protection locked="0"/>
    </xf>
    <xf numFmtId="0" fontId="14" fillId="0" borderId="18" xfId="0" applyFont="1" applyBorder="1" applyAlignment="1" applyProtection="1">
      <alignment horizontal="right" vertical="center"/>
      <protection locked="0"/>
    </xf>
    <xf numFmtId="0" fontId="14" fillId="0" borderId="22" xfId="0" applyFont="1" applyBorder="1" applyAlignment="1" applyProtection="1">
      <alignment vertical="center" shrinkToFit="1"/>
      <protection locked="0"/>
    </xf>
    <xf numFmtId="0" fontId="14" fillId="4" borderId="9" xfId="0" applyFont="1" applyFill="1" applyBorder="1" applyAlignment="1" applyProtection="1">
      <alignment vertical="center" shrinkToFit="1"/>
      <protection locked="0"/>
    </xf>
    <xf numFmtId="181" fontId="14" fillId="4" borderId="12" xfId="2" applyNumberFormat="1" applyFont="1" applyFill="1" applyBorder="1" applyAlignment="1" applyProtection="1">
      <alignment vertical="center" shrinkToFit="1"/>
      <protection locked="0"/>
    </xf>
    <xf numFmtId="181" fontId="14" fillId="4" borderId="8" xfId="2" applyNumberFormat="1" applyFont="1" applyFill="1" applyBorder="1" applyAlignment="1" applyProtection="1">
      <alignment vertical="center" shrinkToFit="1"/>
      <protection locked="0"/>
    </xf>
    <xf numFmtId="0" fontId="14" fillId="0" borderId="7" xfId="0" applyFont="1" applyBorder="1" applyAlignment="1" applyProtection="1">
      <alignment vertical="center" shrinkToFit="1"/>
      <protection locked="0"/>
    </xf>
    <xf numFmtId="181" fontId="14" fillId="0" borderId="3" xfId="2" applyNumberFormat="1" applyFont="1" applyBorder="1" applyAlignment="1" applyProtection="1">
      <alignment vertical="center" shrinkToFit="1"/>
      <protection locked="0"/>
    </xf>
    <xf numFmtId="181" fontId="14" fillId="0" borderId="63" xfId="2" applyNumberFormat="1" applyFont="1" applyBorder="1" applyAlignment="1" applyProtection="1">
      <alignment vertical="center" shrinkToFit="1"/>
      <protection locked="0"/>
    </xf>
    <xf numFmtId="0" fontId="14" fillId="4" borderId="26" xfId="0" applyFont="1" applyFill="1" applyBorder="1" applyAlignment="1" applyProtection="1">
      <alignment vertical="center" shrinkToFit="1"/>
      <protection locked="0"/>
    </xf>
    <xf numFmtId="181" fontId="14" fillId="4" borderId="27" xfId="2" applyNumberFormat="1" applyFont="1" applyFill="1" applyBorder="1" applyAlignment="1" applyProtection="1">
      <alignment vertical="center" shrinkToFit="1"/>
      <protection locked="0"/>
    </xf>
    <xf numFmtId="181" fontId="14" fillId="4" borderId="44" xfId="2" applyNumberFormat="1" applyFont="1" applyFill="1" applyBorder="1" applyAlignment="1" applyProtection="1">
      <alignment vertical="center" shrinkToFit="1"/>
      <protection locked="0"/>
    </xf>
    <xf numFmtId="0" fontId="14" fillId="4" borderId="32" xfId="0" applyFont="1" applyFill="1" applyBorder="1" applyAlignment="1" applyProtection="1">
      <alignment vertical="center" shrinkToFit="1"/>
      <protection locked="0"/>
    </xf>
    <xf numFmtId="181" fontId="14" fillId="4" borderId="33" xfId="2" applyNumberFormat="1" applyFont="1" applyFill="1" applyBorder="1" applyAlignment="1" applyProtection="1">
      <alignment vertical="center" shrinkToFit="1"/>
      <protection locked="0"/>
    </xf>
    <xf numFmtId="181" fontId="14" fillId="4" borderId="48" xfId="2" applyNumberFormat="1" applyFont="1" applyFill="1" applyBorder="1" applyAlignment="1" applyProtection="1">
      <alignment vertical="center" shrinkToFit="1"/>
      <protection locked="0"/>
    </xf>
    <xf numFmtId="0" fontId="17" fillId="4" borderId="69" xfId="0" applyFont="1" applyFill="1" applyBorder="1" applyProtection="1">
      <alignment vertical="center"/>
      <protection locked="0"/>
    </xf>
    <xf numFmtId="0" fontId="19" fillId="5" borderId="13" xfId="0" applyFont="1" applyFill="1" applyBorder="1">
      <alignment vertical="center"/>
    </xf>
    <xf numFmtId="0" fontId="19" fillId="5" borderId="25" xfId="0" applyFont="1" applyFill="1" applyBorder="1">
      <alignment vertical="center"/>
    </xf>
    <xf numFmtId="0" fontId="19" fillId="5" borderId="7" xfId="0" applyFont="1" applyFill="1" applyBorder="1">
      <alignment vertical="center"/>
    </xf>
    <xf numFmtId="0" fontId="19" fillId="5" borderId="52" xfId="0" applyFont="1" applyFill="1" applyBorder="1">
      <alignment vertical="center"/>
    </xf>
    <xf numFmtId="0" fontId="19" fillId="5" borderId="25" xfId="0" applyFont="1" applyFill="1" applyBorder="1" applyAlignment="1">
      <alignment horizontal="left" vertical="center"/>
    </xf>
    <xf numFmtId="0" fontId="14" fillId="5" borderId="49" xfId="0" applyFont="1" applyFill="1" applyBorder="1">
      <alignment vertical="center"/>
    </xf>
    <xf numFmtId="0" fontId="14" fillId="3" borderId="18" xfId="0" applyFont="1" applyFill="1" applyBorder="1">
      <alignment vertical="center"/>
    </xf>
    <xf numFmtId="0" fontId="14" fillId="3" borderId="32" xfId="0" applyFont="1" applyFill="1" applyBorder="1">
      <alignment vertical="center"/>
    </xf>
    <xf numFmtId="0" fontId="14" fillId="3" borderId="49" xfId="0" applyFont="1" applyFill="1" applyBorder="1" applyAlignment="1">
      <alignment vertical="center" shrinkToFit="1"/>
    </xf>
    <xf numFmtId="181" fontId="14" fillId="3" borderId="50" xfId="2" applyNumberFormat="1" applyFont="1" applyFill="1" applyBorder="1" applyAlignment="1" applyProtection="1">
      <alignment vertical="center" shrinkToFit="1"/>
    </xf>
    <xf numFmtId="181" fontId="14" fillId="3" borderId="51" xfId="2" applyNumberFormat="1" applyFont="1" applyFill="1" applyBorder="1" applyAlignment="1" applyProtection="1">
      <alignment vertical="center" shrinkToFit="1"/>
    </xf>
    <xf numFmtId="3" fontId="17" fillId="0" borderId="66" xfId="0" applyNumberFormat="1" applyFont="1" applyBorder="1" applyAlignment="1">
      <alignment horizontal="center"/>
    </xf>
    <xf numFmtId="3" fontId="14" fillId="0" borderId="30" xfId="0" applyNumberFormat="1" applyFont="1" applyBorder="1" applyAlignment="1">
      <alignment horizontal="center" shrinkToFit="1"/>
    </xf>
    <xf numFmtId="179" fontId="14" fillId="0" borderId="30" xfId="0" applyNumberFormat="1" applyFont="1" applyBorder="1" applyAlignment="1">
      <alignment shrinkToFit="1"/>
    </xf>
    <xf numFmtId="179" fontId="14" fillId="0" borderId="47" xfId="0" applyNumberFormat="1" applyFont="1" applyBorder="1" applyAlignment="1">
      <alignment shrinkToFit="1"/>
    </xf>
    <xf numFmtId="179" fontId="14" fillId="0" borderId="30" xfId="0" applyNumberFormat="1" applyFont="1" applyBorder="1" applyAlignment="1">
      <alignment horizontal="center" shrinkToFit="1"/>
    </xf>
    <xf numFmtId="179" fontId="17" fillId="0" borderId="66" xfId="0" applyNumberFormat="1" applyFont="1" applyBorder="1" applyAlignment="1">
      <alignment horizontal="center"/>
    </xf>
    <xf numFmtId="179" fontId="17" fillId="0" borderId="68" xfId="0" applyNumberFormat="1" applyFont="1" applyBorder="1" applyAlignment="1">
      <alignment horizontal="center"/>
    </xf>
    <xf numFmtId="179" fontId="14" fillId="0" borderId="37" xfId="0" applyNumberFormat="1" applyFont="1" applyBorder="1" applyAlignment="1">
      <alignment horizontal="center" shrinkToFit="1"/>
    </xf>
    <xf numFmtId="179" fontId="14" fillId="0" borderId="37" xfId="2" applyNumberFormat="1" applyFont="1" applyFill="1" applyBorder="1" applyAlignment="1">
      <alignment shrinkToFit="1"/>
    </xf>
    <xf numFmtId="179" fontId="14" fillId="0" borderId="37" xfId="0" applyNumberFormat="1" applyFont="1" applyBorder="1" applyAlignment="1">
      <alignment shrinkToFit="1"/>
    </xf>
    <xf numFmtId="179" fontId="14" fillId="0" borderId="54" xfId="0" applyNumberFormat="1" applyFont="1" applyBorder="1" applyAlignment="1">
      <alignment shrinkToFit="1"/>
    </xf>
    <xf numFmtId="179" fontId="14" fillId="0" borderId="48" xfId="0" applyNumberFormat="1" applyFont="1" applyBorder="1" applyAlignment="1">
      <alignment shrinkToFit="1"/>
    </xf>
    <xf numFmtId="178" fontId="14" fillId="0" borderId="47" xfId="0" applyNumberFormat="1" applyFont="1" applyBorder="1" applyAlignment="1">
      <alignment shrinkToFit="1"/>
    </xf>
    <xf numFmtId="176" fontId="14" fillId="0" borderId="54" xfId="0" applyNumberFormat="1" applyFont="1" applyBorder="1" applyAlignment="1">
      <alignment shrinkToFit="1"/>
    </xf>
    <xf numFmtId="178" fontId="14" fillId="0" borderId="0" xfId="0" applyNumberFormat="1" applyFont="1" applyAlignment="1"/>
    <xf numFmtId="176" fontId="14" fillId="0" borderId="33" xfId="0" applyNumberFormat="1" applyFont="1" applyBorder="1" applyAlignment="1">
      <alignment shrinkToFit="1"/>
    </xf>
    <xf numFmtId="0" fontId="25" fillId="0" borderId="0" xfId="0" applyFont="1" applyAlignment="1" applyProtection="1">
      <protection locked="0"/>
    </xf>
    <xf numFmtId="0" fontId="36" fillId="0" borderId="0" xfId="0" applyFont="1" applyAlignment="1" applyProtection="1">
      <protection locked="0"/>
    </xf>
    <xf numFmtId="0" fontId="37" fillId="0" borderId="0" xfId="0" applyFont="1" applyAlignment="1" applyProtection="1">
      <protection locked="0"/>
    </xf>
    <xf numFmtId="0" fontId="36" fillId="0" borderId="0" xfId="0" applyFont="1" applyAlignment="1" applyProtection="1">
      <alignment shrinkToFit="1"/>
      <protection locked="0"/>
    </xf>
    <xf numFmtId="0" fontId="14" fillId="0" borderId="11" xfId="0" applyFont="1" applyBorder="1" applyProtection="1">
      <alignment vertical="center"/>
      <protection locked="0"/>
    </xf>
    <xf numFmtId="0" fontId="15" fillId="6" borderId="26" xfId="0" applyFont="1" applyFill="1" applyBorder="1">
      <alignment vertical="center"/>
    </xf>
    <xf numFmtId="0" fontId="15" fillId="6" borderId="32" xfId="0" applyFont="1" applyFill="1" applyBorder="1">
      <alignment vertical="center"/>
    </xf>
    <xf numFmtId="0" fontId="15" fillId="6" borderId="18" xfId="0" applyFont="1" applyFill="1" applyBorder="1">
      <alignment vertical="center"/>
    </xf>
    <xf numFmtId="0" fontId="15" fillId="6" borderId="22" xfId="0" applyFont="1" applyFill="1" applyBorder="1">
      <alignment vertical="center"/>
    </xf>
    <xf numFmtId="0" fontId="17" fillId="0" borderId="28" xfId="0" applyFont="1" applyBorder="1" applyAlignment="1"/>
    <xf numFmtId="0" fontId="17" fillId="0" borderId="19" xfId="0" applyFont="1" applyBorder="1" applyAlignment="1"/>
    <xf numFmtId="0" fontId="17" fillId="0" borderId="34" xfId="0" applyFont="1" applyBorder="1" applyAlignment="1"/>
    <xf numFmtId="9" fontId="15" fillId="2" borderId="28" xfId="0" applyNumberFormat="1" applyFont="1" applyFill="1" applyBorder="1" applyAlignment="1">
      <alignment horizontal="left" vertical="center"/>
    </xf>
    <xf numFmtId="9" fontId="15" fillId="0" borderId="19" xfId="0" applyNumberFormat="1" applyFont="1" applyBorder="1" applyAlignment="1">
      <alignment horizontal="left" vertical="center"/>
    </xf>
    <xf numFmtId="0" fontId="15" fillId="0" borderId="19" xfId="0" applyFont="1" applyBorder="1" applyAlignment="1"/>
    <xf numFmtId="49" fontId="15" fillId="0" borderId="19" xfId="0" applyNumberFormat="1" applyFont="1" applyBorder="1" applyAlignment="1"/>
    <xf numFmtId="0" fontId="15" fillId="0" borderId="19" xfId="0" applyFont="1" applyBorder="1" applyAlignment="1">
      <alignment horizontal="left" vertical="center"/>
    </xf>
    <xf numFmtId="0" fontId="15" fillId="0" borderId="19" xfId="0" applyFont="1" applyBorder="1" applyAlignment="1">
      <alignment horizontal="left"/>
    </xf>
    <xf numFmtId="0" fontId="15" fillId="0" borderId="34" xfId="0" applyFont="1" applyBorder="1" applyAlignment="1">
      <alignment horizontal="left" vertical="center"/>
    </xf>
    <xf numFmtId="0" fontId="15" fillId="0" borderId="34" xfId="0" applyFont="1" applyBorder="1" applyAlignment="1"/>
    <xf numFmtId="0" fontId="15" fillId="0" borderId="0" xfId="0" applyFont="1" applyAlignment="1">
      <alignment horizontal="left" vertical="center"/>
    </xf>
    <xf numFmtId="0" fontId="15" fillId="0" borderId="0" xfId="0" applyFont="1" applyAlignment="1"/>
    <xf numFmtId="0" fontId="15" fillId="0" borderId="0" xfId="0" applyFont="1" applyAlignment="1">
      <alignment horizontal="left"/>
    </xf>
    <xf numFmtId="0" fontId="15" fillId="0" borderId="28" xfId="0" applyFont="1" applyBorder="1" applyAlignment="1">
      <alignment horizontal="left"/>
    </xf>
    <xf numFmtId="9" fontId="15" fillId="0" borderId="19" xfId="1" applyFont="1" applyFill="1" applyBorder="1" applyAlignment="1">
      <alignment horizontal="left" vertical="center"/>
    </xf>
    <xf numFmtId="0" fontId="15" fillId="0" borderId="34" xfId="0" applyFont="1" applyBorder="1" applyAlignment="1">
      <alignment horizontal="left"/>
    </xf>
    <xf numFmtId="9" fontId="15" fillId="0" borderId="28" xfId="0" applyNumberFormat="1" applyFont="1" applyBorder="1" applyAlignment="1">
      <alignment horizontal="left" vertical="center"/>
    </xf>
    <xf numFmtId="9" fontId="15" fillId="0" borderId="23" xfId="0" applyNumberFormat="1" applyFont="1" applyBorder="1" applyAlignment="1">
      <alignment horizontal="left" vertical="center"/>
    </xf>
    <xf numFmtId="0" fontId="15" fillId="0" borderId="23" xfId="0" applyFont="1" applyBorder="1" applyAlignment="1"/>
    <xf numFmtId="0" fontId="14" fillId="4" borderId="16" xfId="0" applyFont="1" applyFill="1" applyBorder="1" applyAlignment="1" applyProtection="1">
      <alignment vertical="center" shrinkToFit="1"/>
      <protection locked="0"/>
    </xf>
    <xf numFmtId="181" fontId="14" fillId="4" borderId="55" xfId="2" applyNumberFormat="1" applyFont="1" applyFill="1" applyBorder="1" applyAlignment="1" applyProtection="1">
      <alignment vertical="center" shrinkToFit="1"/>
      <protection locked="0"/>
    </xf>
    <xf numFmtId="181" fontId="14" fillId="4" borderId="56" xfId="2" applyNumberFormat="1" applyFont="1" applyFill="1" applyBorder="1" applyAlignment="1" applyProtection="1">
      <alignment vertical="center" shrinkToFit="1"/>
      <protection locked="0"/>
    </xf>
    <xf numFmtId="0" fontId="38" fillId="0" borderId="18" xfId="0" applyFont="1" applyBorder="1" applyAlignment="1">
      <alignment vertical="center" shrinkToFit="1"/>
    </xf>
    <xf numFmtId="0" fontId="38" fillId="0" borderId="18" xfId="0" applyFont="1" applyBorder="1">
      <alignment vertical="center"/>
    </xf>
    <xf numFmtId="181" fontId="14" fillId="4" borderId="45" xfId="0" applyNumberFormat="1" applyFont="1" applyFill="1" applyBorder="1" applyAlignment="1" applyProtection="1">
      <alignment vertical="center" shrinkToFit="1"/>
      <protection locked="0"/>
    </xf>
    <xf numFmtId="181" fontId="14" fillId="0" borderId="45" xfId="0" applyNumberFormat="1" applyFont="1" applyBorder="1" applyAlignment="1" applyProtection="1">
      <alignment vertical="center" shrinkToFit="1"/>
      <protection locked="0"/>
    </xf>
    <xf numFmtId="181" fontId="14" fillId="0" borderId="30" xfId="0" applyNumberFormat="1" applyFont="1" applyBorder="1" applyAlignment="1" applyProtection="1">
      <alignment vertical="center" shrinkToFit="1"/>
      <protection locked="0"/>
    </xf>
    <xf numFmtId="181" fontId="14" fillId="4" borderId="30" xfId="0" applyNumberFormat="1" applyFont="1" applyFill="1" applyBorder="1" applyAlignment="1" applyProtection="1">
      <alignment vertical="center" shrinkToFit="1"/>
      <protection locked="0"/>
    </xf>
    <xf numFmtId="181" fontId="14" fillId="0" borderId="37" xfId="0" applyNumberFormat="1" applyFont="1" applyBorder="1" applyAlignment="1" applyProtection="1">
      <alignment vertical="center" shrinkToFit="1"/>
      <protection locked="0"/>
    </xf>
    <xf numFmtId="181" fontId="14" fillId="4" borderId="55" xfId="0" applyNumberFormat="1" applyFont="1" applyFill="1" applyBorder="1" applyAlignment="1" applyProtection="1">
      <alignment vertical="center" shrinkToFit="1"/>
      <protection locked="0"/>
    </xf>
    <xf numFmtId="181" fontId="14" fillId="4" borderId="12" xfId="0" applyNumberFormat="1" applyFont="1" applyFill="1" applyBorder="1" applyAlignment="1" applyProtection="1">
      <alignment vertical="center" shrinkToFit="1"/>
      <protection locked="0"/>
    </xf>
    <xf numFmtId="181" fontId="14" fillId="0" borderId="3" xfId="0" applyNumberFormat="1" applyFont="1" applyBorder="1" applyAlignment="1" applyProtection="1">
      <alignment vertical="center" shrinkToFit="1"/>
      <protection locked="0"/>
    </xf>
    <xf numFmtId="181" fontId="14" fillId="4" borderId="27" xfId="0" applyNumberFormat="1" applyFont="1" applyFill="1" applyBorder="1" applyAlignment="1" applyProtection="1">
      <alignment vertical="center" shrinkToFit="1"/>
      <protection locked="0"/>
    </xf>
    <xf numFmtId="181" fontId="14" fillId="4" borderId="33" xfId="0" applyNumberFormat="1" applyFont="1" applyFill="1" applyBorder="1" applyAlignment="1" applyProtection="1">
      <alignment vertical="center" shrinkToFit="1"/>
      <protection locked="0"/>
    </xf>
    <xf numFmtId="181" fontId="14" fillId="3" borderId="50" xfId="0" applyNumberFormat="1" applyFont="1" applyFill="1" applyBorder="1" applyAlignment="1">
      <alignment vertical="center" shrinkToFit="1"/>
    </xf>
    <xf numFmtId="179" fontId="40" fillId="0" borderId="0" xfId="0" applyNumberFormat="1" applyFont="1">
      <alignment vertical="center"/>
    </xf>
    <xf numFmtId="177" fontId="40" fillId="0" borderId="75" xfId="2" applyNumberFormat="1" applyFont="1" applyFill="1" applyBorder="1" applyAlignment="1">
      <alignment vertical="center"/>
    </xf>
    <xf numFmtId="176" fontId="40" fillId="0" borderId="75" xfId="2" applyNumberFormat="1" applyFont="1" applyFill="1" applyBorder="1" applyAlignment="1">
      <alignment vertical="center"/>
    </xf>
    <xf numFmtId="179" fontId="40" fillId="0" borderId="75" xfId="0" applyNumberFormat="1" applyFont="1" applyBorder="1">
      <alignment vertical="center"/>
    </xf>
    <xf numFmtId="176" fontId="40" fillId="0" borderId="75" xfId="0" applyNumberFormat="1" applyFont="1" applyBorder="1">
      <alignment vertical="center"/>
    </xf>
    <xf numFmtId="183" fontId="40" fillId="0" borderId="75" xfId="0" applyNumberFormat="1" applyFont="1" applyBorder="1">
      <alignment vertical="center"/>
    </xf>
    <xf numFmtId="181" fontId="40" fillId="0" borderId="75" xfId="2" applyNumberFormat="1" applyFont="1" applyBorder="1" applyAlignment="1">
      <alignment horizontal="left" vertical="center"/>
    </xf>
    <xf numFmtId="181" fontId="40" fillId="0" borderId="75" xfId="0" applyNumberFormat="1" applyFont="1" applyBorder="1" applyAlignment="1">
      <alignment horizontal="left" vertical="center"/>
    </xf>
    <xf numFmtId="49" fontId="26" fillId="0" borderId="0" xfId="0" applyNumberFormat="1" applyFont="1">
      <alignment vertical="center"/>
    </xf>
    <xf numFmtId="0" fontId="32" fillId="0" borderId="0" xfId="0" applyFont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top"/>
    </xf>
    <xf numFmtId="0" fontId="40" fillId="0" borderId="0" xfId="0" applyFont="1">
      <alignment vertical="center"/>
    </xf>
    <xf numFmtId="176" fontId="40" fillId="0" borderId="0" xfId="0" applyNumberFormat="1" applyFont="1">
      <alignment vertical="center"/>
    </xf>
    <xf numFmtId="181" fontId="33" fillId="0" borderId="75" xfId="0" applyNumberFormat="1" applyFont="1" applyBorder="1" applyAlignment="1">
      <alignment horizontal="center"/>
    </xf>
    <xf numFmtId="0" fontId="33" fillId="0" borderId="75" xfId="0" applyFont="1" applyBorder="1">
      <alignment vertical="center"/>
    </xf>
    <xf numFmtId="0" fontId="30" fillId="0" borderId="75" xfId="0" applyFont="1" applyBorder="1">
      <alignment vertical="center"/>
    </xf>
    <xf numFmtId="0" fontId="43" fillId="0" borderId="79" xfId="0" applyFont="1" applyBorder="1" applyAlignment="1">
      <alignment vertical="center" textRotation="255"/>
    </xf>
    <xf numFmtId="0" fontId="43" fillId="0" borderId="0" xfId="0" applyFont="1">
      <alignment vertical="center"/>
    </xf>
    <xf numFmtId="0" fontId="43" fillId="0" borderId="80" xfId="0" applyFont="1" applyBorder="1">
      <alignment vertical="center"/>
    </xf>
    <xf numFmtId="0" fontId="43" fillId="0" borderId="79" xfId="0" applyFont="1" applyBorder="1">
      <alignment vertical="center"/>
    </xf>
    <xf numFmtId="0" fontId="44" fillId="0" borderId="0" xfId="0" applyFont="1">
      <alignment vertical="center"/>
    </xf>
    <xf numFmtId="0" fontId="45" fillId="0" borderId="80" xfId="0" applyFont="1" applyBorder="1" applyAlignment="1">
      <alignment horizontal="center" vertical="center"/>
    </xf>
    <xf numFmtId="0" fontId="45" fillId="0" borderId="79" xfId="0" applyFont="1" applyBorder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46" fillId="0" borderId="0" xfId="0" applyFont="1">
      <alignment vertical="center"/>
    </xf>
    <xf numFmtId="0" fontId="43" fillId="0" borderId="79" xfId="0" applyFont="1" applyBorder="1" applyAlignment="1">
      <alignment horizontal="left" vertical="center"/>
    </xf>
    <xf numFmtId="0" fontId="45" fillId="0" borderId="79" xfId="0" applyFont="1" applyBorder="1" applyAlignment="1">
      <alignment horizontal="left" vertical="center"/>
    </xf>
    <xf numFmtId="0" fontId="45" fillId="0" borderId="0" xfId="0" applyFont="1" applyAlignment="1">
      <alignment horizontal="left" vertical="center"/>
    </xf>
    <xf numFmtId="0" fontId="47" fillId="0" borderId="80" xfId="0" applyFont="1" applyBorder="1" applyAlignment="1">
      <alignment horizontal="left" vertical="center"/>
    </xf>
    <xf numFmtId="0" fontId="44" fillId="0" borderId="79" xfId="0" applyFont="1" applyBorder="1" applyAlignment="1">
      <alignment horizontal="center" vertical="center"/>
    </xf>
    <xf numFmtId="0" fontId="44" fillId="0" borderId="0" xfId="0" applyFont="1" applyAlignment="1">
      <alignment horizontal="right" vertical="center"/>
    </xf>
    <xf numFmtId="0" fontId="45" fillId="0" borderId="79" xfId="0" applyFont="1" applyBorder="1" applyAlignment="1">
      <alignment horizontal="center" vertical="center" textRotation="255"/>
    </xf>
    <xf numFmtId="0" fontId="45" fillId="0" borderId="81" xfId="0" applyFont="1" applyBorder="1" applyAlignment="1">
      <alignment horizontal="center" vertical="center" textRotation="255"/>
    </xf>
    <xf numFmtId="0" fontId="45" fillId="0" borderId="82" xfId="0" applyFont="1" applyBorder="1" applyAlignment="1">
      <alignment horizontal="center" vertical="center"/>
    </xf>
    <xf numFmtId="0" fontId="45" fillId="0" borderId="83" xfId="0" applyFont="1" applyBorder="1" applyAlignment="1">
      <alignment horizontal="center" vertical="center"/>
    </xf>
    <xf numFmtId="0" fontId="45" fillId="0" borderId="81" xfId="0" applyFont="1" applyBorder="1" applyAlignment="1">
      <alignment horizontal="center" vertical="center"/>
    </xf>
    <xf numFmtId="0" fontId="39" fillId="0" borderId="82" xfId="0" applyFont="1" applyBorder="1">
      <alignment vertical="center"/>
    </xf>
    <xf numFmtId="181" fontId="25" fillId="4" borderId="1" xfId="2" applyNumberFormat="1" applyFont="1" applyFill="1" applyBorder="1" applyAlignment="1" applyProtection="1">
      <alignment horizontal="right" vertical="center" shrinkToFit="1"/>
      <protection locked="0"/>
    </xf>
    <xf numFmtId="49" fontId="6" fillId="3" borderId="1" xfId="0" applyNumberFormat="1" applyFont="1" applyFill="1" applyBorder="1" applyAlignment="1" applyProtection="1">
      <protection locked="0"/>
    </xf>
    <xf numFmtId="0" fontId="14" fillId="0" borderId="22" xfId="0" applyFont="1" applyBorder="1">
      <alignment vertical="center"/>
    </xf>
    <xf numFmtId="0" fontId="50" fillId="3" borderId="52" xfId="0" applyFont="1" applyFill="1" applyBorder="1" applyAlignment="1" applyProtection="1">
      <alignment horizontal="left" vertical="center"/>
      <protection locked="0"/>
    </xf>
    <xf numFmtId="0" fontId="40" fillId="0" borderId="75" xfId="0" applyFont="1" applyBorder="1" applyAlignment="1">
      <alignment vertical="center" wrapText="1"/>
    </xf>
    <xf numFmtId="181" fontId="49" fillId="10" borderId="84" xfId="0" applyNumberFormat="1" applyFont="1" applyFill="1" applyBorder="1" applyAlignment="1">
      <alignment horizontal="center"/>
    </xf>
    <xf numFmtId="181" fontId="49" fillId="10" borderId="83" xfId="0" applyNumberFormat="1" applyFont="1" applyFill="1" applyBorder="1" applyAlignment="1">
      <alignment horizontal="center"/>
    </xf>
    <xf numFmtId="0" fontId="49" fillId="11" borderId="84" xfId="0" applyFont="1" applyFill="1" applyBorder="1" applyAlignment="1">
      <alignment horizontal="center" shrinkToFit="1"/>
    </xf>
    <xf numFmtId="0" fontId="49" fillId="8" borderId="84" xfId="0" applyFont="1" applyFill="1" applyBorder="1" applyAlignment="1">
      <alignment horizontal="center"/>
    </xf>
    <xf numFmtId="0" fontId="49" fillId="8" borderId="84" xfId="0" applyFont="1" applyFill="1" applyBorder="1" applyAlignment="1">
      <alignment horizontal="center" shrinkToFit="1"/>
    </xf>
    <xf numFmtId="0" fontId="32" fillId="7" borderId="0" xfId="0" applyFont="1" applyFill="1" applyAlignment="1">
      <alignment horizontal="center" vertical="center" wrapText="1"/>
    </xf>
    <xf numFmtId="177" fontId="40" fillId="7" borderId="75" xfId="2" applyNumberFormat="1" applyFont="1" applyFill="1" applyBorder="1" applyAlignment="1">
      <alignment vertical="center"/>
    </xf>
    <xf numFmtId="0" fontId="40" fillId="7" borderId="0" xfId="0" applyFont="1" applyFill="1">
      <alignment vertical="center"/>
    </xf>
    <xf numFmtId="0" fontId="34" fillId="7" borderId="0" xfId="0" applyFont="1" applyFill="1" applyAlignment="1">
      <alignment horizontal="center" vertical="center" wrapText="1"/>
    </xf>
    <xf numFmtId="0" fontId="32" fillId="7" borderId="0" xfId="0" applyFont="1" applyFill="1" applyAlignment="1">
      <alignment horizontal="center" vertical="center"/>
    </xf>
    <xf numFmtId="176" fontId="40" fillId="7" borderId="75" xfId="2" applyNumberFormat="1" applyFont="1" applyFill="1" applyBorder="1" applyAlignment="1">
      <alignment vertical="center"/>
    </xf>
    <xf numFmtId="176" fontId="40" fillId="7" borderId="0" xfId="0" applyNumberFormat="1" applyFont="1" applyFill="1">
      <alignment vertical="center"/>
    </xf>
    <xf numFmtId="0" fontId="34" fillId="7" borderId="0" xfId="0" applyFont="1" applyFill="1" applyAlignment="1">
      <alignment horizontal="center" vertical="center"/>
    </xf>
    <xf numFmtId="184" fontId="40" fillId="7" borderId="75" xfId="2" applyNumberFormat="1" applyFont="1" applyFill="1" applyBorder="1" applyAlignment="1">
      <alignment vertical="center"/>
    </xf>
    <xf numFmtId="184" fontId="40" fillId="7" borderId="0" xfId="0" applyNumberFormat="1" applyFont="1" applyFill="1">
      <alignment vertical="center"/>
    </xf>
    <xf numFmtId="176" fontId="40" fillId="7" borderId="75" xfId="0" applyNumberFormat="1" applyFont="1" applyFill="1" applyBorder="1">
      <alignment vertical="center"/>
    </xf>
    <xf numFmtId="0" fontId="42" fillId="7" borderId="0" xfId="0" applyFont="1" applyFill="1" applyAlignment="1">
      <alignment horizontal="center" vertical="center"/>
    </xf>
    <xf numFmtId="183" fontId="40" fillId="7" borderId="75" xfId="0" applyNumberFormat="1" applyFont="1" applyFill="1" applyBorder="1">
      <alignment vertical="center"/>
    </xf>
    <xf numFmtId="183" fontId="40" fillId="7" borderId="75" xfId="1" applyNumberFormat="1" applyFont="1" applyFill="1" applyBorder="1" applyAlignment="1">
      <alignment vertical="center"/>
    </xf>
    <xf numFmtId="0" fontId="41" fillId="7" borderId="0" xfId="0" applyFont="1" applyFill="1">
      <alignment vertical="center"/>
    </xf>
    <xf numFmtId="0" fontId="32" fillId="7" borderId="0" xfId="0" applyFont="1" applyFill="1" applyAlignment="1">
      <alignment horizontal="center" vertical="top"/>
    </xf>
    <xf numFmtId="181" fontId="40" fillId="7" borderId="75" xfId="2" applyNumberFormat="1" applyFont="1" applyFill="1" applyBorder="1" applyAlignment="1">
      <alignment horizontal="left" vertical="center"/>
    </xf>
    <xf numFmtId="181" fontId="40" fillId="7" borderId="75" xfId="0" applyNumberFormat="1" applyFont="1" applyFill="1" applyBorder="1" applyAlignment="1">
      <alignment horizontal="left" vertical="center"/>
    </xf>
    <xf numFmtId="0" fontId="32" fillId="7" borderId="0" xfId="0" applyFont="1" applyFill="1" applyAlignment="1">
      <alignment horizontal="left" vertical="top"/>
    </xf>
    <xf numFmtId="0" fontId="14" fillId="0" borderId="94" xfId="0" applyFont="1" applyBorder="1" applyProtection="1">
      <alignment vertical="center"/>
      <protection locked="0"/>
    </xf>
    <xf numFmtId="0" fontId="14" fillId="0" borderId="85" xfId="0" applyFont="1" applyBorder="1" applyProtection="1">
      <alignment vertical="center"/>
      <protection locked="0"/>
    </xf>
    <xf numFmtId="0" fontId="14" fillId="0" borderId="40" xfId="0" applyFont="1" applyBorder="1" applyProtection="1">
      <alignment vertical="center"/>
      <protection locked="0"/>
    </xf>
    <xf numFmtId="177" fontId="14" fillId="0" borderId="27" xfId="2" applyNumberFormat="1" applyFont="1" applyBorder="1" applyAlignment="1" applyProtection="1">
      <alignment vertical="center" shrinkToFit="1"/>
      <protection locked="0"/>
    </xf>
    <xf numFmtId="177" fontId="14" fillId="0" borderId="44" xfId="2" applyNumberFormat="1" applyFont="1" applyBorder="1" applyAlignment="1" applyProtection="1">
      <alignment vertical="center" shrinkToFit="1"/>
      <protection locked="0"/>
    </xf>
    <xf numFmtId="177" fontId="14" fillId="0" borderId="45" xfId="2" applyNumberFormat="1" applyFont="1" applyBorder="1" applyAlignment="1" applyProtection="1">
      <alignment vertical="center" shrinkToFit="1"/>
      <protection locked="0"/>
    </xf>
    <xf numFmtId="177" fontId="14" fillId="0" borderId="46" xfId="2" applyNumberFormat="1" applyFont="1" applyBorder="1" applyAlignment="1" applyProtection="1">
      <alignment vertical="center" shrinkToFit="1"/>
      <protection locked="0"/>
    </xf>
    <xf numFmtId="177" fontId="14" fillId="0" borderId="30" xfId="2" applyNumberFormat="1" applyFont="1" applyBorder="1" applyAlignment="1" applyProtection="1">
      <alignment vertical="center" shrinkToFit="1"/>
      <protection locked="0"/>
    </xf>
    <xf numFmtId="177" fontId="14" fillId="0" borderId="47" xfId="2" applyNumberFormat="1" applyFont="1" applyBorder="1" applyAlignment="1" applyProtection="1">
      <alignment vertical="center" shrinkToFit="1"/>
      <protection locked="0"/>
    </xf>
    <xf numFmtId="177" fontId="14" fillId="3" borderId="30" xfId="2" applyNumberFormat="1" applyFont="1" applyFill="1" applyBorder="1" applyAlignment="1" applyProtection="1">
      <alignment vertical="center" shrinkToFit="1"/>
    </xf>
    <xf numFmtId="177" fontId="14" fillId="3" borderId="47" xfId="2" applyNumberFormat="1" applyFont="1" applyFill="1" applyBorder="1" applyAlignment="1" applyProtection="1">
      <alignment vertical="center" shrinkToFit="1"/>
    </xf>
    <xf numFmtId="177" fontId="14" fillId="0" borderId="30" xfId="2" applyNumberFormat="1" applyFont="1" applyFill="1" applyBorder="1" applyAlignment="1" applyProtection="1">
      <alignment vertical="center" shrinkToFit="1"/>
      <protection locked="0"/>
    </xf>
    <xf numFmtId="177" fontId="14" fillId="3" borderId="33" xfId="2" applyNumberFormat="1" applyFont="1" applyFill="1" applyBorder="1" applyAlignment="1" applyProtection="1">
      <alignment vertical="center" shrinkToFit="1"/>
    </xf>
    <xf numFmtId="177" fontId="14" fillId="3" borderId="48" xfId="2" applyNumberFormat="1" applyFont="1" applyFill="1" applyBorder="1" applyAlignment="1" applyProtection="1">
      <alignment vertical="center" shrinkToFit="1"/>
    </xf>
    <xf numFmtId="177" fontId="14" fillId="4" borderId="70" xfId="2" applyNumberFormat="1" applyFont="1" applyFill="1" applyBorder="1" applyAlignment="1" applyProtection="1">
      <alignment vertical="center" shrinkToFit="1"/>
      <protection locked="0"/>
    </xf>
    <xf numFmtId="177" fontId="14" fillId="4" borderId="71" xfId="2" applyNumberFormat="1" applyFont="1" applyFill="1" applyBorder="1" applyAlignment="1" applyProtection="1">
      <alignment vertical="center" shrinkToFit="1"/>
      <protection locked="0"/>
    </xf>
    <xf numFmtId="177" fontId="14" fillId="5" borderId="42" xfId="2" applyNumberFormat="1" applyFont="1" applyFill="1" applyBorder="1">
      <alignment vertical="center"/>
    </xf>
    <xf numFmtId="177" fontId="14" fillId="5" borderId="42" xfId="2" applyNumberFormat="1" applyFont="1" applyFill="1" applyBorder="1" applyAlignment="1" applyProtection="1">
      <alignment vertical="center" shrinkToFit="1"/>
    </xf>
    <xf numFmtId="177" fontId="14" fillId="5" borderId="43" xfId="2" applyNumberFormat="1" applyFont="1" applyFill="1" applyBorder="1" applyAlignment="1" applyProtection="1">
      <alignment vertical="center" shrinkToFit="1"/>
    </xf>
    <xf numFmtId="177" fontId="14" fillId="0" borderId="45" xfId="2" applyNumberFormat="1" applyFont="1" applyBorder="1" applyProtection="1">
      <alignment vertical="center"/>
      <protection locked="0"/>
    </xf>
    <xf numFmtId="177" fontId="14" fillId="0" borderId="30" xfId="2" applyNumberFormat="1" applyFont="1" applyBorder="1" applyProtection="1">
      <alignment vertical="center"/>
      <protection locked="0"/>
    </xf>
    <xf numFmtId="177" fontId="13" fillId="0" borderId="37" xfId="2" applyNumberFormat="1" applyFont="1" applyBorder="1" applyProtection="1">
      <alignment vertical="center"/>
      <protection locked="0"/>
    </xf>
    <xf numFmtId="177" fontId="14" fillId="0" borderId="37" xfId="2" applyNumberFormat="1" applyFont="1" applyBorder="1" applyProtection="1">
      <alignment vertical="center"/>
      <protection locked="0"/>
    </xf>
    <xf numFmtId="177" fontId="14" fillId="0" borderId="37" xfId="2" applyNumberFormat="1" applyFont="1" applyBorder="1" applyAlignment="1" applyProtection="1">
      <alignment vertical="center" shrinkToFit="1"/>
      <protection locked="0"/>
    </xf>
    <xf numFmtId="177" fontId="14" fillId="0" borderId="54" xfId="2" applyNumberFormat="1" applyFont="1" applyBorder="1" applyAlignment="1" applyProtection="1">
      <alignment vertical="center" shrinkToFit="1"/>
      <protection locked="0"/>
    </xf>
    <xf numFmtId="177" fontId="13" fillId="5" borderId="1" xfId="2" applyNumberFormat="1" applyFont="1" applyFill="1" applyBorder="1">
      <alignment vertical="center"/>
    </xf>
    <xf numFmtId="177" fontId="14" fillId="5" borderId="1" xfId="2" applyNumberFormat="1" applyFont="1" applyFill="1" applyBorder="1">
      <alignment vertical="center"/>
    </xf>
    <xf numFmtId="177" fontId="14" fillId="5" borderId="1" xfId="2" applyNumberFormat="1" applyFont="1" applyFill="1" applyBorder="1" applyAlignment="1" applyProtection="1">
      <alignment vertical="center" shrinkToFit="1"/>
    </xf>
    <xf numFmtId="177" fontId="14" fillId="5" borderId="41" xfId="2" applyNumberFormat="1" applyFont="1" applyFill="1" applyBorder="1" applyAlignment="1" applyProtection="1">
      <alignment vertical="center" shrinkToFit="1"/>
    </xf>
    <xf numFmtId="177" fontId="24" fillId="0" borderId="45" xfId="2" applyNumberFormat="1" applyFont="1" applyBorder="1" applyProtection="1">
      <alignment vertical="center"/>
      <protection locked="0"/>
    </xf>
    <xf numFmtId="177" fontId="24" fillId="0" borderId="30" xfId="2" applyNumberFormat="1" applyFont="1" applyBorder="1" applyProtection="1">
      <alignment vertical="center"/>
      <protection locked="0"/>
    </xf>
    <xf numFmtId="177" fontId="14" fillId="4" borderId="33" xfId="2" applyNumberFormat="1" applyFont="1" applyFill="1" applyBorder="1" applyProtection="1">
      <alignment vertical="center"/>
      <protection locked="0"/>
    </xf>
    <xf numFmtId="177" fontId="14" fillId="4" borderId="48" xfId="2" applyNumberFormat="1" applyFont="1" applyFill="1" applyBorder="1" applyProtection="1">
      <alignment vertical="center"/>
      <protection locked="0"/>
    </xf>
    <xf numFmtId="177" fontId="14" fillId="5" borderId="3" xfId="2" applyNumberFormat="1" applyFont="1" applyFill="1" applyBorder="1">
      <alignment vertical="center"/>
    </xf>
    <xf numFmtId="177" fontId="14" fillId="5" borderId="3" xfId="2" applyNumberFormat="1" applyFont="1" applyFill="1" applyBorder="1" applyAlignment="1" applyProtection="1">
      <alignment vertical="center" shrinkToFit="1"/>
    </xf>
    <xf numFmtId="177" fontId="14" fillId="5" borderId="63" xfId="2" applyNumberFormat="1" applyFont="1" applyFill="1" applyBorder="1" applyAlignment="1" applyProtection="1">
      <alignment vertical="center" shrinkToFit="1"/>
    </xf>
    <xf numFmtId="177" fontId="14" fillId="5" borderId="2" xfId="2" applyNumberFormat="1" applyFont="1" applyFill="1" applyBorder="1">
      <alignment vertical="center"/>
    </xf>
    <xf numFmtId="177" fontId="14" fillId="5" borderId="2" xfId="2" applyNumberFormat="1" applyFont="1" applyFill="1" applyBorder="1" applyAlignment="1" applyProtection="1">
      <alignment vertical="center" shrinkToFit="1"/>
    </xf>
    <xf numFmtId="177" fontId="14" fillId="5" borderId="62" xfId="2" applyNumberFormat="1" applyFont="1" applyFill="1" applyBorder="1" applyAlignment="1" applyProtection="1">
      <alignment vertical="center" shrinkToFit="1"/>
    </xf>
    <xf numFmtId="177" fontId="14" fillId="5" borderId="1" xfId="2" applyNumberFormat="1" applyFont="1" applyFill="1" applyBorder="1" applyAlignment="1">
      <alignment horizontal="right" vertical="center"/>
    </xf>
    <xf numFmtId="177" fontId="13" fillId="3" borderId="2" xfId="2" applyNumberFormat="1" applyFont="1" applyFill="1" applyBorder="1" applyAlignment="1" applyProtection="1">
      <alignment horizontal="right" vertical="center"/>
    </xf>
    <xf numFmtId="177" fontId="14" fillId="3" borderId="2" xfId="2" applyNumberFormat="1" applyFont="1" applyFill="1" applyBorder="1" applyProtection="1">
      <alignment vertical="center"/>
    </xf>
    <xf numFmtId="177" fontId="14" fillId="3" borderId="2" xfId="2" applyNumberFormat="1" applyFont="1" applyFill="1" applyBorder="1" applyAlignment="1" applyProtection="1">
      <alignment vertical="center" shrinkToFit="1"/>
    </xf>
    <xf numFmtId="177" fontId="14" fillId="3" borderId="62" xfId="2" applyNumberFormat="1" applyFont="1" applyFill="1" applyBorder="1" applyAlignment="1" applyProtection="1">
      <alignment vertical="center" shrinkToFit="1"/>
    </xf>
    <xf numFmtId="177" fontId="14" fillId="0" borderId="37" xfId="2" applyNumberFormat="1" applyFont="1" applyFill="1" applyBorder="1">
      <alignment vertical="center"/>
    </xf>
    <xf numFmtId="177" fontId="14" fillId="0" borderId="37" xfId="2" applyNumberFormat="1" applyFont="1" applyFill="1" applyBorder="1" applyAlignment="1" applyProtection="1">
      <alignment vertical="center" shrinkToFit="1"/>
    </xf>
    <xf numFmtId="177" fontId="14" fillId="0" borderId="54" xfId="2" applyNumberFormat="1" applyFont="1" applyFill="1" applyBorder="1" applyAlignment="1" applyProtection="1">
      <alignment vertical="center" shrinkToFit="1"/>
    </xf>
    <xf numFmtId="177" fontId="14" fillId="5" borderId="50" xfId="2" applyNumberFormat="1" applyFont="1" applyFill="1" applyBorder="1">
      <alignment vertical="center"/>
    </xf>
    <xf numFmtId="177" fontId="14" fillId="5" borderId="50" xfId="2" applyNumberFormat="1" applyFont="1" applyFill="1" applyBorder="1" applyAlignment="1" applyProtection="1">
      <alignment vertical="center" shrinkToFit="1"/>
    </xf>
    <xf numFmtId="177" fontId="14" fillId="5" borderId="51" xfId="2" applyNumberFormat="1" applyFont="1" applyFill="1" applyBorder="1" applyAlignment="1" applyProtection="1">
      <alignment vertical="center" shrinkToFit="1"/>
    </xf>
    <xf numFmtId="177" fontId="25" fillId="4" borderId="9" xfId="2" applyNumberFormat="1" applyFont="1" applyFill="1" applyBorder="1" applyAlignment="1" applyProtection="1">
      <alignment horizontal="center" vertical="top" shrinkToFit="1"/>
      <protection locked="0"/>
    </xf>
    <xf numFmtId="0" fontId="14" fillId="0" borderId="42" xfId="0" applyFont="1" applyBorder="1" applyAlignment="1">
      <alignment horizontal="center" vertical="top"/>
    </xf>
    <xf numFmtId="0" fontId="14" fillId="0" borderId="42" xfId="0" applyFont="1" applyBorder="1" applyAlignment="1">
      <alignment horizontal="center" vertical="top" shrinkToFit="1"/>
    </xf>
    <xf numFmtId="0" fontId="14" fillId="0" borderId="43" xfId="0" applyFont="1" applyBorder="1" applyAlignment="1">
      <alignment horizontal="center" vertical="top" shrinkToFit="1"/>
    </xf>
    <xf numFmtId="0" fontId="25" fillId="0" borderId="13" xfId="0" applyFont="1" applyBorder="1" applyAlignment="1" applyProtection="1">
      <alignment horizontal="center" vertical="top" shrinkToFit="1"/>
      <protection locked="0"/>
    </xf>
    <xf numFmtId="0" fontId="14" fillId="0" borderId="13" xfId="0" applyFont="1" applyBorder="1" applyAlignment="1" applyProtection="1">
      <alignment horizontal="center" vertical="top"/>
      <protection locked="0"/>
    </xf>
    <xf numFmtId="0" fontId="14" fillId="0" borderId="15" xfId="0" applyFont="1" applyBorder="1" applyAlignment="1" applyProtection="1">
      <alignment horizontal="center" vertical="top" shrinkToFit="1"/>
      <protection locked="0"/>
    </xf>
    <xf numFmtId="0" fontId="14" fillId="0" borderId="42" xfId="0" applyFont="1" applyBorder="1" applyAlignment="1" applyProtection="1">
      <alignment horizontal="center" vertical="top" shrinkToFit="1"/>
      <protection locked="0"/>
    </xf>
    <xf numFmtId="0" fontId="14" fillId="0" borderId="43" xfId="0" applyFont="1" applyBorder="1" applyAlignment="1" applyProtection="1">
      <alignment horizontal="center" vertical="top" shrinkToFit="1"/>
      <protection locked="0"/>
    </xf>
    <xf numFmtId="0" fontId="25" fillId="0" borderId="16" xfId="0" applyFont="1" applyBorder="1" applyAlignment="1" applyProtection="1">
      <alignment horizontal="center" vertical="top" shrinkToFit="1"/>
      <protection locked="0"/>
    </xf>
    <xf numFmtId="177" fontId="25" fillId="0" borderId="16" xfId="0" applyNumberFormat="1" applyFont="1" applyBorder="1" applyAlignment="1" applyProtection="1">
      <alignment horizontal="center" vertical="top" shrinkToFit="1"/>
      <protection locked="0"/>
    </xf>
    <xf numFmtId="177" fontId="25" fillId="0" borderId="17" xfId="0" applyNumberFormat="1" applyFont="1" applyBorder="1" applyAlignment="1" applyProtection="1">
      <alignment vertical="top" shrinkToFit="1"/>
      <protection locked="0"/>
    </xf>
    <xf numFmtId="177" fontId="25" fillId="0" borderId="55" xfId="0" applyNumberFormat="1" applyFont="1" applyBorder="1" applyAlignment="1" applyProtection="1">
      <alignment horizontal="center" vertical="top" shrinkToFit="1"/>
      <protection locked="0"/>
    </xf>
    <xf numFmtId="177" fontId="25" fillId="0" borderId="56" xfId="0" applyNumberFormat="1" applyFont="1" applyBorder="1" applyAlignment="1" applyProtection="1">
      <alignment vertical="top" shrinkToFit="1"/>
      <protection locked="0"/>
    </xf>
    <xf numFmtId="0" fontId="25" fillId="0" borderId="22" xfId="0" applyFont="1" applyBorder="1" applyAlignment="1" applyProtection="1">
      <alignment vertical="top" shrinkToFit="1"/>
      <protection locked="0"/>
    </xf>
    <xf numFmtId="177" fontId="25" fillId="0" borderId="22" xfId="0" applyNumberFormat="1" applyFont="1" applyBorder="1" applyAlignment="1" applyProtection="1">
      <alignment vertical="top" shrinkToFit="1"/>
      <protection locked="0"/>
    </xf>
    <xf numFmtId="177" fontId="25" fillId="0" borderId="64" xfId="2" applyNumberFormat="1" applyFont="1" applyBorder="1" applyAlignment="1" applyProtection="1">
      <alignment vertical="top" shrinkToFit="1"/>
      <protection locked="0"/>
    </xf>
    <xf numFmtId="177" fontId="25" fillId="0" borderId="37" xfId="0" applyNumberFormat="1" applyFont="1" applyBorder="1" applyAlignment="1" applyProtection="1">
      <alignment vertical="top" shrinkToFit="1"/>
      <protection locked="0"/>
    </xf>
    <xf numFmtId="177" fontId="25" fillId="0" borderId="54" xfId="2" applyNumberFormat="1" applyFont="1" applyBorder="1" applyAlignment="1" applyProtection="1">
      <alignment vertical="top" shrinkToFit="1"/>
      <protection locked="0"/>
    </xf>
    <xf numFmtId="177" fontId="25" fillId="4" borderId="11" xfId="2" applyNumberFormat="1" applyFont="1" applyFill="1" applyBorder="1" applyAlignment="1" applyProtection="1">
      <alignment vertical="top" shrinkToFit="1"/>
      <protection locked="0"/>
    </xf>
    <xf numFmtId="177" fontId="25" fillId="4" borderId="12" xfId="2" applyNumberFormat="1" applyFont="1" applyFill="1" applyBorder="1" applyAlignment="1" applyProtection="1">
      <alignment vertical="top" shrinkToFit="1"/>
      <protection locked="0"/>
    </xf>
    <xf numFmtId="177" fontId="25" fillId="4" borderId="8" xfId="2" applyNumberFormat="1" applyFont="1" applyFill="1" applyBorder="1" applyAlignment="1" applyProtection="1">
      <alignment vertical="top" shrinkToFit="1"/>
      <protection locked="0"/>
    </xf>
    <xf numFmtId="0" fontId="18" fillId="0" borderId="7" xfId="0" applyFont="1" applyBorder="1" applyAlignment="1" applyProtection="1">
      <alignment horizontal="center" vertical="top" shrinkToFit="1"/>
      <protection locked="0"/>
    </xf>
    <xf numFmtId="177" fontId="25" fillId="0" borderId="7" xfId="2" applyNumberFormat="1" applyFont="1" applyFill="1" applyBorder="1" applyAlignment="1" applyProtection="1">
      <alignment horizontal="center" vertical="top" shrinkToFit="1"/>
      <protection locked="0"/>
    </xf>
    <xf numFmtId="177" fontId="25" fillId="0" borderId="60" xfId="2" applyNumberFormat="1" applyFont="1" applyFill="1" applyBorder="1" applyAlignment="1" applyProtection="1">
      <alignment vertical="top" shrinkToFit="1"/>
      <protection locked="0"/>
    </xf>
    <xf numFmtId="177" fontId="25" fillId="0" borderId="3" xfId="2" applyNumberFormat="1" applyFont="1" applyFill="1" applyBorder="1" applyAlignment="1" applyProtection="1">
      <alignment vertical="top" shrinkToFit="1"/>
      <protection locked="0"/>
    </xf>
    <xf numFmtId="177" fontId="25" fillId="0" borderId="63" xfId="2" applyNumberFormat="1" applyFont="1" applyFill="1" applyBorder="1" applyAlignment="1" applyProtection="1">
      <alignment vertical="top" shrinkToFit="1"/>
      <protection locked="0"/>
    </xf>
    <xf numFmtId="0" fontId="25" fillId="0" borderId="7" xfId="0" applyFont="1" applyBorder="1" applyAlignment="1" applyProtection="1">
      <alignment horizontal="center" vertical="top" shrinkToFit="1"/>
      <protection locked="0"/>
    </xf>
    <xf numFmtId="177" fontId="25" fillId="0" borderId="7" xfId="2" applyNumberFormat="1" applyFont="1" applyBorder="1" applyAlignment="1" applyProtection="1">
      <alignment horizontal="center" vertical="top" shrinkToFit="1"/>
      <protection locked="0"/>
    </xf>
    <xf numFmtId="0" fontId="25" fillId="4" borderId="9" xfId="0" applyFont="1" applyFill="1" applyBorder="1" applyAlignment="1" applyProtection="1">
      <alignment horizontal="center" vertical="top" shrinkToFit="1"/>
      <protection locked="0"/>
    </xf>
    <xf numFmtId="0" fontId="25" fillId="0" borderId="53" xfId="0" applyFont="1" applyBorder="1" applyAlignment="1" applyProtection="1">
      <alignment horizontal="center" vertical="top" shrinkToFit="1"/>
      <protection locked="0"/>
    </xf>
    <xf numFmtId="177" fontId="25" fillId="0" borderId="53" xfId="2" applyNumberFormat="1" applyFont="1" applyBorder="1" applyAlignment="1" applyProtection="1">
      <alignment horizontal="center" vertical="top" shrinkToFit="1"/>
      <protection locked="0"/>
    </xf>
    <xf numFmtId="177" fontId="25" fillId="0" borderId="59" xfId="2" applyNumberFormat="1" applyFont="1" applyFill="1" applyBorder="1" applyAlignment="1" applyProtection="1">
      <alignment vertical="top" shrinkToFit="1"/>
      <protection locked="0"/>
    </xf>
    <xf numFmtId="177" fontId="25" fillId="0" borderId="45" xfId="2" applyNumberFormat="1" applyFont="1" applyFill="1" applyBorder="1" applyAlignment="1" applyProtection="1">
      <alignment vertical="top" shrinkToFit="1"/>
      <protection locked="0"/>
    </xf>
    <xf numFmtId="177" fontId="25" fillId="0" borderId="46" xfId="2" applyNumberFormat="1" applyFont="1" applyFill="1" applyBorder="1" applyAlignment="1" applyProtection="1">
      <alignment vertical="top" shrinkToFit="1"/>
      <protection locked="0"/>
    </xf>
    <xf numFmtId="0" fontId="25" fillId="0" borderId="18" xfId="0" applyFont="1" applyBorder="1" applyAlignment="1" applyProtection="1">
      <alignment horizontal="center" vertical="top" shrinkToFit="1"/>
      <protection locked="0"/>
    </xf>
    <xf numFmtId="177" fontId="25" fillId="0" borderId="18" xfId="2" applyNumberFormat="1" applyFont="1" applyBorder="1" applyAlignment="1" applyProtection="1">
      <alignment horizontal="center" vertical="top" shrinkToFit="1"/>
      <protection locked="0"/>
    </xf>
    <xf numFmtId="177" fontId="25" fillId="0" borderId="20" xfId="2" applyNumberFormat="1" applyFont="1" applyFill="1" applyBorder="1" applyAlignment="1" applyProtection="1">
      <alignment vertical="top" shrinkToFit="1"/>
      <protection locked="0"/>
    </xf>
    <xf numFmtId="177" fontId="25" fillId="0" borderId="30" xfId="2" applyNumberFormat="1" applyFont="1" applyFill="1" applyBorder="1" applyAlignment="1" applyProtection="1">
      <alignment vertical="top" shrinkToFit="1"/>
      <protection locked="0"/>
    </xf>
    <xf numFmtId="177" fontId="25" fillId="0" borderId="47" xfId="2" applyNumberFormat="1" applyFont="1" applyFill="1" applyBorder="1" applyAlignment="1" applyProtection="1">
      <alignment vertical="top" shrinkToFit="1"/>
      <protection locked="0"/>
    </xf>
    <xf numFmtId="0" fontId="18" fillId="5" borderId="18" xfId="0" applyFont="1" applyFill="1" applyBorder="1" applyAlignment="1" applyProtection="1">
      <alignment horizontal="center" vertical="top" shrinkToFit="1"/>
      <protection locked="0"/>
    </xf>
    <xf numFmtId="177" fontId="25" fillId="5" borderId="18" xfId="2" applyNumberFormat="1" applyFont="1" applyFill="1" applyBorder="1" applyAlignment="1" applyProtection="1">
      <alignment horizontal="center" vertical="top" shrinkToFit="1"/>
    </xf>
    <xf numFmtId="177" fontId="25" fillId="5" borderId="20" xfId="2" applyNumberFormat="1" applyFont="1" applyFill="1" applyBorder="1" applyAlignment="1" applyProtection="1">
      <alignment vertical="top" shrinkToFit="1"/>
    </xf>
    <xf numFmtId="177" fontId="25" fillId="5" borderId="30" xfId="2" applyNumberFormat="1" applyFont="1" applyFill="1" applyBorder="1" applyAlignment="1" applyProtection="1">
      <alignment vertical="top" shrinkToFit="1"/>
    </xf>
    <xf numFmtId="177" fontId="25" fillId="5" borderId="47" xfId="2" applyNumberFormat="1" applyFont="1" applyFill="1" applyBorder="1" applyAlignment="1" applyProtection="1">
      <alignment vertical="top" shrinkToFit="1"/>
    </xf>
    <xf numFmtId="0" fontId="25" fillId="0" borderId="22" xfId="0" applyFont="1" applyBorder="1" applyAlignment="1" applyProtection="1">
      <alignment horizontal="center" vertical="top" shrinkToFit="1"/>
      <protection locked="0"/>
    </xf>
    <xf numFmtId="177" fontId="25" fillId="0" borderId="22" xfId="2" applyNumberFormat="1" applyFont="1" applyBorder="1" applyAlignment="1" applyProtection="1">
      <alignment horizontal="center" vertical="top" shrinkToFit="1"/>
      <protection locked="0"/>
    </xf>
    <xf numFmtId="177" fontId="25" fillId="0" borderId="64" xfId="2" applyNumberFormat="1" applyFont="1" applyFill="1" applyBorder="1" applyAlignment="1" applyProtection="1">
      <alignment vertical="top" shrinkToFit="1"/>
      <protection locked="0"/>
    </xf>
    <xf numFmtId="177" fontId="25" fillId="0" borderId="37" xfId="2" applyNumberFormat="1" applyFont="1" applyFill="1" applyBorder="1" applyAlignment="1" applyProtection="1">
      <alignment vertical="top" shrinkToFit="1"/>
      <protection locked="0"/>
    </xf>
    <xf numFmtId="177" fontId="25" fillId="0" borderId="54" xfId="2" applyNumberFormat="1" applyFont="1" applyFill="1" applyBorder="1" applyAlignment="1" applyProtection="1">
      <alignment vertical="top" shrinkToFit="1"/>
      <protection locked="0"/>
    </xf>
    <xf numFmtId="0" fontId="25" fillId="4" borderId="18" xfId="0" applyFont="1" applyFill="1" applyBorder="1" applyAlignment="1" applyProtection="1">
      <alignment horizontal="center" vertical="top" shrinkToFit="1"/>
      <protection locked="0"/>
    </xf>
    <xf numFmtId="177" fontId="25" fillId="4" borderId="18" xfId="2" applyNumberFormat="1" applyFont="1" applyFill="1" applyBorder="1" applyAlignment="1" applyProtection="1">
      <alignment horizontal="center" vertical="top" shrinkToFit="1"/>
      <protection locked="0"/>
    </xf>
    <xf numFmtId="177" fontId="25" fillId="4" borderId="20" xfId="2" applyNumberFormat="1" applyFont="1" applyFill="1" applyBorder="1" applyAlignment="1" applyProtection="1">
      <alignment vertical="top" shrinkToFit="1"/>
      <protection locked="0"/>
    </xf>
    <xf numFmtId="177" fontId="25" fillId="4" borderId="30" xfId="2" applyNumberFormat="1" applyFont="1" applyFill="1" applyBorder="1" applyAlignment="1" applyProtection="1">
      <alignment vertical="top" shrinkToFit="1"/>
      <protection locked="0"/>
    </xf>
    <xf numFmtId="177" fontId="25" fillId="4" borderId="47" xfId="2" applyNumberFormat="1" applyFont="1" applyFill="1" applyBorder="1" applyAlignment="1" applyProtection="1">
      <alignment vertical="top" shrinkToFit="1"/>
      <protection locked="0"/>
    </xf>
    <xf numFmtId="0" fontId="25" fillId="0" borderId="32" xfId="0" applyFont="1" applyBorder="1" applyAlignment="1" applyProtection="1">
      <alignment horizontal="center" vertical="top" shrinkToFit="1"/>
      <protection locked="0"/>
    </xf>
    <xf numFmtId="177" fontId="25" fillId="0" borderId="32" xfId="2" applyNumberFormat="1" applyFont="1" applyBorder="1" applyAlignment="1" applyProtection="1">
      <alignment horizontal="center" vertical="top" shrinkToFit="1"/>
      <protection locked="0"/>
    </xf>
    <xf numFmtId="177" fontId="25" fillId="0" borderId="24" xfId="2" applyNumberFormat="1" applyFont="1" applyFill="1" applyBorder="1" applyAlignment="1" applyProtection="1">
      <alignment vertical="top" shrinkToFit="1"/>
      <protection locked="0"/>
    </xf>
    <xf numFmtId="177" fontId="25" fillId="0" borderId="33" xfId="2" applyNumberFormat="1" applyFont="1" applyFill="1" applyBorder="1" applyAlignment="1" applyProtection="1">
      <alignment vertical="top" shrinkToFit="1"/>
      <protection locked="0"/>
    </xf>
    <xf numFmtId="177" fontId="25" fillId="0" borderId="48" xfId="2" applyNumberFormat="1" applyFont="1" applyFill="1" applyBorder="1" applyAlignment="1" applyProtection="1">
      <alignment vertical="top" shrinkToFit="1"/>
      <protection locked="0"/>
    </xf>
    <xf numFmtId="0" fontId="25" fillId="0" borderId="26" xfId="0" applyFont="1" applyBorder="1" applyAlignment="1" applyProtection="1">
      <alignment horizontal="center" vertical="top" shrinkToFit="1"/>
      <protection locked="0"/>
    </xf>
    <xf numFmtId="177" fontId="25" fillId="0" borderId="26" xfId="2" applyNumberFormat="1" applyFont="1" applyBorder="1" applyAlignment="1" applyProtection="1">
      <alignment horizontal="center" vertical="top" shrinkToFit="1"/>
      <protection locked="0"/>
    </xf>
    <xf numFmtId="177" fontId="25" fillId="0" borderId="36" xfId="2" applyNumberFormat="1" applyFont="1" applyFill="1" applyBorder="1" applyAlignment="1" applyProtection="1">
      <alignment vertical="top" shrinkToFit="1"/>
      <protection locked="0"/>
    </xf>
    <xf numFmtId="177" fontId="25" fillId="0" borderId="27" xfId="2" applyNumberFormat="1" applyFont="1" applyFill="1" applyBorder="1" applyAlignment="1" applyProtection="1">
      <alignment vertical="top" shrinkToFit="1"/>
      <protection locked="0"/>
    </xf>
    <xf numFmtId="177" fontId="25" fillId="0" borderId="44" xfId="2" applyNumberFormat="1" applyFont="1" applyFill="1" applyBorder="1" applyAlignment="1" applyProtection="1">
      <alignment vertical="top" shrinkToFit="1"/>
      <protection locked="0"/>
    </xf>
    <xf numFmtId="0" fontId="25" fillId="3" borderId="9" xfId="0" applyFont="1" applyFill="1" applyBorder="1" applyAlignment="1">
      <alignment horizontal="center" vertical="top" shrinkToFit="1"/>
    </xf>
    <xf numFmtId="177" fontId="25" fillId="3" borderId="9" xfId="2" applyNumberFormat="1" applyFont="1" applyFill="1" applyBorder="1" applyAlignment="1" applyProtection="1">
      <alignment horizontal="center" vertical="top" shrinkToFit="1"/>
    </xf>
    <xf numFmtId="177" fontId="25" fillId="3" borderId="11" xfId="2" applyNumberFormat="1" applyFont="1" applyFill="1" applyBorder="1" applyAlignment="1" applyProtection="1">
      <alignment vertical="top" shrinkToFit="1"/>
    </xf>
    <xf numFmtId="177" fontId="25" fillId="3" borderId="12" xfId="2" applyNumberFormat="1" applyFont="1" applyFill="1" applyBorder="1" applyAlignment="1" applyProtection="1">
      <alignment vertical="top" shrinkToFit="1"/>
    </xf>
    <xf numFmtId="177" fontId="25" fillId="3" borderId="8" xfId="2" applyNumberFormat="1" applyFont="1" applyFill="1" applyBorder="1" applyAlignment="1" applyProtection="1">
      <alignment vertical="top" shrinkToFit="1"/>
    </xf>
    <xf numFmtId="0" fontId="25" fillId="0" borderId="10" xfId="0" applyFont="1" applyBorder="1" applyAlignment="1" applyProtection="1">
      <alignment horizontal="center" vertical="top" shrinkToFit="1"/>
      <protection locked="0"/>
    </xf>
    <xf numFmtId="177" fontId="25" fillId="0" borderId="10" xfId="2" applyNumberFormat="1" applyFont="1" applyBorder="1" applyAlignment="1" applyProtection="1">
      <alignment horizontal="center" vertical="top" shrinkToFit="1"/>
      <protection locked="0"/>
    </xf>
    <xf numFmtId="177" fontId="25" fillId="0" borderId="10" xfId="2" applyNumberFormat="1" applyFont="1" applyFill="1" applyBorder="1" applyAlignment="1" applyProtection="1">
      <alignment vertical="top" shrinkToFit="1"/>
      <protection locked="0"/>
    </xf>
    <xf numFmtId="177" fontId="25" fillId="0" borderId="20" xfId="0" applyNumberFormat="1" applyFont="1" applyBorder="1" applyAlignment="1" applyProtection="1">
      <alignment vertical="top" shrinkToFit="1"/>
      <protection locked="0"/>
    </xf>
    <xf numFmtId="177" fontId="25" fillId="0" borderId="30" xfId="0" applyNumberFormat="1" applyFont="1" applyBorder="1" applyAlignment="1" applyProtection="1">
      <alignment vertical="top" shrinkToFit="1"/>
      <protection locked="0"/>
    </xf>
    <xf numFmtId="177" fontId="25" fillId="0" borderId="47" xfId="0" applyNumberFormat="1" applyFont="1" applyBorder="1" applyAlignment="1" applyProtection="1">
      <alignment vertical="top" shrinkToFit="1"/>
      <protection locked="0"/>
    </xf>
    <xf numFmtId="0" fontId="25" fillId="3" borderId="18" xfId="0" applyFont="1" applyFill="1" applyBorder="1" applyAlignment="1" applyProtection="1">
      <alignment horizontal="center" vertical="top" shrinkToFit="1"/>
      <protection locked="0"/>
    </xf>
    <xf numFmtId="177" fontId="25" fillId="3" borderId="18" xfId="2" applyNumberFormat="1" applyFont="1" applyFill="1" applyBorder="1" applyAlignment="1" applyProtection="1">
      <alignment horizontal="center" vertical="top" shrinkToFit="1"/>
      <protection locked="0"/>
    </xf>
    <xf numFmtId="177" fontId="25" fillId="3" borderId="20" xfId="2" applyNumberFormat="1" applyFont="1" applyFill="1" applyBorder="1" applyAlignment="1" applyProtection="1">
      <alignment vertical="top" shrinkToFit="1"/>
      <protection locked="0"/>
    </xf>
    <xf numFmtId="177" fontId="25" fillId="3" borderId="30" xfId="2" applyNumberFormat="1" applyFont="1" applyFill="1" applyBorder="1" applyAlignment="1" applyProtection="1">
      <alignment vertical="top" shrinkToFit="1"/>
      <protection locked="0"/>
    </xf>
    <xf numFmtId="177" fontId="25" fillId="3" borderId="47" xfId="2" applyNumberFormat="1" applyFont="1" applyFill="1" applyBorder="1" applyAlignment="1" applyProtection="1">
      <alignment vertical="top" shrinkToFit="1"/>
      <protection locked="0"/>
    </xf>
    <xf numFmtId="0" fontId="25" fillId="3" borderId="32" xfId="0" applyFont="1" applyFill="1" applyBorder="1" applyAlignment="1" applyProtection="1">
      <alignment horizontal="center" vertical="top" shrinkToFit="1"/>
      <protection locked="0"/>
    </xf>
    <xf numFmtId="177" fontId="25" fillId="3" borderId="32" xfId="2" applyNumberFormat="1" applyFont="1" applyFill="1" applyBorder="1" applyAlignment="1" applyProtection="1">
      <alignment horizontal="center" vertical="top" shrinkToFit="1"/>
      <protection locked="0"/>
    </xf>
    <xf numFmtId="177" fontId="25" fillId="3" borderId="24" xfId="2" applyNumberFormat="1" applyFont="1" applyFill="1" applyBorder="1" applyAlignment="1" applyProtection="1">
      <alignment vertical="top" shrinkToFit="1"/>
      <protection locked="0"/>
    </xf>
    <xf numFmtId="177" fontId="25" fillId="3" borderId="33" xfId="2" applyNumberFormat="1" applyFont="1" applyFill="1" applyBorder="1" applyAlignment="1" applyProtection="1">
      <alignment vertical="top" shrinkToFit="1"/>
      <protection locked="0"/>
    </xf>
    <xf numFmtId="177" fontId="25" fillId="3" borderId="48" xfId="2" applyNumberFormat="1" applyFont="1" applyFill="1" applyBorder="1" applyAlignment="1" applyProtection="1">
      <alignment vertical="top" shrinkToFit="1"/>
      <protection locked="0"/>
    </xf>
    <xf numFmtId="0" fontId="25" fillId="0" borderId="0" xfId="0" applyFont="1" applyAlignment="1" applyProtection="1">
      <alignment vertical="top"/>
      <protection locked="0"/>
    </xf>
    <xf numFmtId="0" fontId="14" fillId="0" borderId="11" xfId="0" applyFont="1" applyBorder="1" applyAlignment="1" applyProtection="1">
      <alignment vertical="top"/>
      <protection locked="0"/>
    </xf>
    <xf numFmtId="0" fontId="14" fillId="0" borderId="12" xfId="0" applyFont="1" applyBorder="1" applyAlignment="1" applyProtection="1">
      <alignment vertical="top"/>
      <protection locked="0"/>
    </xf>
    <xf numFmtId="0" fontId="14" fillId="0" borderId="8" xfId="0" applyFont="1" applyBorder="1" applyAlignment="1" applyProtection="1">
      <alignment vertical="top"/>
      <protection locked="0"/>
    </xf>
    <xf numFmtId="0" fontId="14" fillId="0" borderId="9" xfId="0" applyFont="1" applyBorder="1" applyAlignment="1" applyProtection="1">
      <alignment vertical="top"/>
      <protection locked="0"/>
    </xf>
    <xf numFmtId="0" fontId="14" fillId="0" borderId="90" xfId="0" applyFont="1" applyBorder="1" applyAlignment="1" applyProtection="1">
      <alignment vertical="top"/>
      <protection locked="0"/>
    </xf>
    <xf numFmtId="0" fontId="25" fillId="0" borderId="13" xfId="0" applyFont="1" applyBorder="1" applyAlignment="1" applyProtection="1">
      <alignment horizontal="center" vertical="top"/>
      <protection locked="0"/>
    </xf>
    <xf numFmtId="0" fontId="14" fillId="0" borderId="42" xfId="0" applyFont="1" applyBorder="1" applyAlignment="1" applyProtection="1">
      <alignment horizontal="center" vertical="top"/>
      <protection locked="0"/>
    </xf>
    <xf numFmtId="0" fontId="14" fillId="0" borderId="14" xfId="0" applyFont="1" applyBorder="1" applyAlignment="1" applyProtection="1">
      <alignment horizontal="center" vertical="top"/>
      <protection locked="0"/>
    </xf>
    <xf numFmtId="0" fontId="18" fillId="0" borderId="16" xfId="0" applyFont="1" applyBorder="1" applyAlignment="1" applyProtection="1">
      <alignment horizontal="center" vertical="top"/>
      <protection locked="0"/>
    </xf>
    <xf numFmtId="177" fontId="25" fillId="0" borderId="16" xfId="0" applyNumberFormat="1" applyFont="1" applyBorder="1" applyAlignment="1" applyProtection="1">
      <alignment horizontal="center" vertical="top"/>
      <protection locked="0"/>
    </xf>
    <xf numFmtId="177" fontId="25" fillId="0" borderId="17" xfId="0" applyNumberFormat="1" applyFont="1" applyBorder="1" applyAlignment="1" applyProtection="1">
      <alignment horizontal="right" vertical="top" shrinkToFit="1"/>
      <protection locked="0"/>
    </xf>
    <xf numFmtId="177" fontId="25" fillId="0" borderId="55" xfId="0" applyNumberFormat="1" applyFont="1" applyBorder="1" applyAlignment="1" applyProtection="1">
      <alignment horizontal="right" vertical="top" shrinkToFit="1"/>
      <protection locked="0"/>
    </xf>
    <xf numFmtId="177" fontId="25" fillId="0" borderId="56" xfId="0" applyNumberFormat="1" applyFont="1" applyBorder="1" applyAlignment="1" applyProtection="1">
      <alignment horizontal="right" vertical="top" shrinkToFit="1"/>
      <protection locked="0"/>
    </xf>
    <xf numFmtId="0" fontId="18" fillId="0" borderId="16" xfId="0" applyFont="1" applyBorder="1" applyAlignment="1" applyProtection="1">
      <alignment horizontal="center" vertical="top" shrinkToFit="1"/>
      <protection locked="0"/>
    </xf>
    <xf numFmtId="177" fontId="18" fillId="0" borderId="16" xfId="0" applyNumberFormat="1" applyFont="1" applyBorder="1" applyAlignment="1" applyProtection="1">
      <alignment horizontal="center" vertical="top" shrinkToFit="1"/>
      <protection locked="0"/>
    </xf>
    <xf numFmtId="177" fontId="18" fillId="0" borderId="55" xfId="0" applyNumberFormat="1" applyFont="1" applyBorder="1" applyAlignment="1" applyProtection="1">
      <alignment horizontal="center" vertical="top" shrinkToFit="1"/>
      <protection locked="0"/>
    </xf>
    <xf numFmtId="177" fontId="25" fillId="0" borderId="91" xfId="0" applyNumberFormat="1" applyFont="1" applyBorder="1" applyAlignment="1" applyProtection="1">
      <alignment vertical="top" shrinkToFit="1"/>
      <protection locked="0"/>
    </xf>
    <xf numFmtId="177" fontId="25" fillId="0" borderId="72" xfId="0" applyNumberFormat="1" applyFont="1" applyBorder="1" applyAlignment="1" applyProtection="1">
      <alignment horizontal="center" vertical="top" shrinkToFit="1"/>
      <protection locked="0"/>
    </xf>
    <xf numFmtId="0" fontId="25" fillId="0" borderId="22" xfId="0" applyFont="1" applyBorder="1" applyAlignment="1" applyProtection="1">
      <alignment vertical="top"/>
      <protection locked="0"/>
    </xf>
    <xf numFmtId="177" fontId="25" fillId="0" borderId="22" xfId="0" applyNumberFormat="1" applyFont="1" applyBorder="1" applyAlignment="1" applyProtection="1">
      <alignment vertical="top"/>
      <protection locked="0"/>
    </xf>
    <xf numFmtId="177" fontId="25" fillId="0" borderId="64" xfId="0" applyNumberFormat="1" applyFont="1" applyBorder="1" applyAlignment="1" applyProtection="1">
      <alignment horizontal="right" vertical="top" shrinkToFit="1"/>
      <protection locked="0"/>
    </xf>
    <xf numFmtId="177" fontId="25" fillId="0" borderId="37" xfId="0" applyNumberFormat="1" applyFont="1" applyBorder="1" applyAlignment="1" applyProtection="1">
      <alignment horizontal="right" vertical="top" shrinkToFit="1"/>
      <protection locked="0"/>
    </xf>
    <xf numFmtId="177" fontId="25" fillId="0" borderId="54" xfId="0" applyNumberFormat="1" applyFont="1" applyBorder="1" applyAlignment="1" applyProtection="1">
      <alignment horizontal="right" vertical="top" shrinkToFit="1"/>
      <protection locked="0"/>
    </xf>
    <xf numFmtId="177" fontId="25" fillId="0" borderId="92" xfId="0" applyNumberFormat="1" applyFont="1" applyBorder="1" applyAlignment="1" applyProtection="1">
      <alignment vertical="top" shrinkToFit="1"/>
      <protection locked="0"/>
    </xf>
    <xf numFmtId="177" fontId="25" fillId="0" borderId="37" xfId="2" applyNumberFormat="1" applyFont="1" applyBorder="1" applyAlignment="1" applyProtection="1">
      <alignment vertical="top" shrinkToFit="1"/>
      <protection locked="0"/>
    </xf>
    <xf numFmtId="177" fontId="25" fillId="0" borderId="38" xfId="2" applyNumberFormat="1" applyFont="1" applyBorder="1" applyAlignment="1" applyProtection="1">
      <alignment vertical="top" shrinkToFit="1"/>
      <protection locked="0"/>
    </xf>
    <xf numFmtId="177" fontId="25" fillId="0" borderId="54" xfId="0" applyNumberFormat="1" applyFont="1" applyBorder="1" applyAlignment="1" applyProtection="1">
      <alignment vertical="top" shrinkToFit="1"/>
      <protection locked="0"/>
    </xf>
    <xf numFmtId="0" fontId="18" fillId="4" borderId="9" xfId="0" applyFont="1" applyFill="1" applyBorder="1" applyAlignment="1" applyProtection="1">
      <alignment horizontal="center" vertical="top"/>
      <protection locked="0"/>
    </xf>
    <xf numFmtId="177" fontId="25" fillId="4" borderId="11" xfId="2" applyNumberFormat="1" applyFont="1" applyFill="1" applyBorder="1" applyAlignment="1" applyProtection="1">
      <alignment horizontal="right" vertical="top" shrinkToFit="1"/>
      <protection locked="0"/>
    </xf>
    <xf numFmtId="177" fontId="25" fillId="4" borderId="12" xfId="2" applyNumberFormat="1" applyFont="1" applyFill="1" applyBorder="1" applyAlignment="1" applyProtection="1">
      <alignment horizontal="right" vertical="top" shrinkToFit="1"/>
      <protection locked="0"/>
    </xf>
    <xf numFmtId="177" fontId="25" fillId="4" borderId="8" xfId="2" applyNumberFormat="1" applyFont="1" applyFill="1" applyBorder="1" applyAlignment="1" applyProtection="1">
      <alignment horizontal="right" vertical="top" shrinkToFit="1"/>
      <protection locked="0"/>
    </xf>
    <xf numFmtId="177" fontId="25" fillId="4" borderId="12" xfId="2" applyNumberFormat="1" applyFont="1" applyFill="1" applyBorder="1" applyAlignment="1" applyProtection="1">
      <alignment horizontal="center" vertical="top" shrinkToFit="1"/>
      <protection locked="0"/>
    </xf>
    <xf numFmtId="177" fontId="25" fillId="4" borderId="90" xfId="2" applyNumberFormat="1" applyFont="1" applyFill="1" applyBorder="1" applyAlignment="1" applyProtection="1">
      <alignment vertical="top" shrinkToFit="1"/>
      <protection locked="0"/>
    </xf>
    <xf numFmtId="177" fontId="25" fillId="4" borderId="57" xfId="2" applyNumberFormat="1" applyFont="1" applyFill="1" applyBorder="1" applyAlignment="1" applyProtection="1">
      <alignment vertical="top" shrinkToFit="1"/>
      <protection locked="0"/>
    </xf>
    <xf numFmtId="0" fontId="25" fillId="0" borderId="53" xfId="0" applyFont="1" applyBorder="1" applyAlignment="1" applyProtection="1">
      <alignment horizontal="center" vertical="top"/>
      <protection locked="0"/>
    </xf>
    <xf numFmtId="177" fontId="13" fillId="0" borderId="53" xfId="2" applyNumberFormat="1" applyFont="1" applyBorder="1" applyAlignment="1" applyProtection="1">
      <alignment horizontal="center" vertical="top" shrinkToFit="1"/>
      <protection locked="0"/>
    </xf>
    <xf numFmtId="177" fontId="25" fillId="0" borderId="59" xfId="2" applyNumberFormat="1" applyFont="1" applyFill="1" applyBorder="1" applyAlignment="1" applyProtection="1">
      <alignment horizontal="right" vertical="top" shrinkToFit="1"/>
      <protection locked="0"/>
    </xf>
    <xf numFmtId="177" fontId="25" fillId="0" borderId="45" xfId="2" applyNumberFormat="1" applyFont="1" applyFill="1" applyBorder="1" applyAlignment="1" applyProtection="1">
      <alignment horizontal="right" vertical="top" shrinkToFit="1"/>
      <protection locked="0"/>
    </xf>
    <xf numFmtId="177" fontId="25" fillId="0" borderId="46" xfId="2" applyNumberFormat="1" applyFont="1" applyFill="1" applyBorder="1" applyAlignment="1" applyProtection="1">
      <alignment horizontal="right" vertical="top" shrinkToFit="1"/>
      <protection locked="0"/>
    </xf>
    <xf numFmtId="177" fontId="25" fillId="0" borderId="45" xfId="2" applyNumberFormat="1" applyFont="1" applyBorder="1" applyAlignment="1" applyProtection="1">
      <alignment horizontal="center" vertical="top" shrinkToFit="1"/>
      <protection locked="0"/>
    </xf>
    <xf numFmtId="177" fontId="25" fillId="0" borderId="86" xfId="2" applyNumberFormat="1" applyFont="1" applyFill="1" applyBorder="1" applyAlignment="1" applyProtection="1">
      <alignment vertical="top" shrinkToFit="1"/>
      <protection locked="0"/>
    </xf>
    <xf numFmtId="177" fontId="25" fillId="0" borderId="45" xfId="2" applyNumberFormat="1" applyFont="1" applyBorder="1" applyAlignment="1" applyProtection="1">
      <alignment vertical="top" shrinkToFit="1"/>
      <protection locked="0"/>
    </xf>
    <xf numFmtId="177" fontId="25" fillId="0" borderId="58" xfId="2" applyNumberFormat="1" applyFont="1" applyBorder="1" applyAlignment="1" applyProtection="1">
      <alignment vertical="top" shrinkToFit="1"/>
      <protection locked="0"/>
    </xf>
    <xf numFmtId="0" fontId="25" fillId="0" borderId="18" xfId="0" applyFont="1" applyBorder="1" applyAlignment="1" applyProtection="1">
      <alignment horizontal="center" vertical="top"/>
      <protection locked="0"/>
    </xf>
    <xf numFmtId="177" fontId="13" fillId="0" borderId="18" xfId="2" applyNumberFormat="1" applyFont="1" applyBorder="1" applyAlignment="1" applyProtection="1">
      <alignment horizontal="center" vertical="top" shrinkToFit="1"/>
      <protection locked="0"/>
    </xf>
    <xf numFmtId="177" fontId="25" fillId="0" borderId="20" xfId="2" applyNumberFormat="1" applyFont="1" applyFill="1" applyBorder="1" applyAlignment="1" applyProtection="1">
      <alignment horizontal="right" vertical="top" shrinkToFit="1"/>
      <protection locked="0"/>
    </xf>
    <xf numFmtId="177" fontId="25" fillId="0" borderId="30" xfId="2" applyNumberFormat="1" applyFont="1" applyFill="1" applyBorder="1" applyAlignment="1" applyProtection="1">
      <alignment horizontal="right" vertical="top" shrinkToFit="1"/>
      <protection locked="0"/>
    </xf>
    <xf numFmtId="177" fontId="25" fillId="0" borderId="47" xfId="2" applyNumberFormat="1" applyFont="1" applyFill="1" applyBorder="1" applyAlignment="1" applyProtection="1">
      <alignment horizontal="right" vertical="top" shrinkToFit="1"/>
      <protection locked="0"/>
    </xf>
    <xf numFmtId="177" fontId="25" fillId="0" borderId="30" xfId="2" applyNumberFormat="1" applyFont="1" applyBorder="1" applyAlignment="1" applyProtection="1">
      <alignment horizontal="center" vertical="top" shrinkToFit="1"/>
      <protection locked="0"/>
    </xf>
    <xf numFmtId="177" fontId="25" fillId="0" borderId="87" xfId="2" applyNumberFormat="1" applyFont="1" applyFill="1" applyBorder="1" applyAlignment="1" applyProtection="1">
      <alignment vertical="top" shrinkToFit="1"/>
      <protection locked="0"/>
    </xf>
    <xf numFmtId="177" fontId="25" fillId="0" borderId="30" xfId="2" applyNumberFormat="1" applyFont="1" applyBorder="1" applyAlignment="1" applyProtection="1">
      <alignment vertical="top" shrinkToFit="1"/>
      <protection locked="0"/>
    </xf>
    <xf numFmtId="177" fontId="25" fillId="0" borderId="31" xfId="2" applyNumberFormat="1" applyFont="1" applyBorder="1" applyAlignment="1" applyProtection="1">
      <alignment vertical="top" shrinkToFit="1"/>
      <protection locked="0"/>
    </xf>
    <xf numFmtId="177" fontId="25" fillId="0" borderId="3" xfId="2" applyNumberFormat="1" applyFont="1" applyBorder="1" applyAlignment="1" applyProtection="1">
      <alignment horizontal="center" vertical="top" shrinkToFit="1"/>
      <protection locked="0"/>
    </xf>
    <xf numFmtId="177" fontId="25" fillId="0" borderId="87" xfId="2" applyNumberFormat="1" applyFont="1" applyBorder="1" applyAlignment="1" applyProtection="1">
      <alignment vertical="top" shrinkToFit="1"/>
      <protection locked="0"/>
    </xf>
    <xf numFmtId="177" fontId="25" fillId="0" borderId="47" xfId="2" applyNumberFormat="1" applyFont="1" applyBorder="1" applyAlignment="1" applyProtection="1">
      <alignment vertical="top" shrinkToFit="1"/>
      <protection locked="0"/>
    </xf>
    <xf numFmtId="0" fontId="25" fillId="3" borderId="22" xfId="0" applyFont="1" applyFill="1" applyBorder="1" applyAlignment="1" applyProtection="1">
      <alignment horizontal="center" vertical="top" shrinkToFit="1"/>
      <protection locked="0"/>
    </xf>
    <xf numFmtId="177" fontId="25" fillId="3" borderId="22" xfId="2" applyNumberFormat="1" applyFont="1" applyFill="1" applyBorder="1" applyAlignment="1" applyProtection="1">
      <alignment horizontal="center" vertical="top" shrinkToFit="1"/>
    </xf>
    <xf numFmtId="177" fontId="25" fillId="3" borderId="37" xfId="2" applyNumberFormat="1" applyFont="1" applyFill="1" applyBorder="1" applyAlignment="1" applyProtection="1">
      <alignment horizontal="center" vertical="top" shrinkToFit="1"/>
    </xf>
    <xf numFmtId="177" fontId="25" fillId="3" borderId="92" xfId="2" applyNumberFormat="1" applyFont="1" applyFill="1" applyBorder="1" applyAlignment="1" applyProtection="1">
      <alignment vertical="top" shrinkToFit="1"/>
    </xf>
    <xf numFmtId="177" fontId="25" fillId="3" borderId="37" xfId="2" applyNumberFormat="1" applyFont="1" applyFill="1" applyBorder="1" applyAlignment="1" applyProtection="1">
      <alignment vertical="top" shrinkToFit="1"/>
    </xf>
    <xf numFmtId="177" fontId="25" fillId="3" borderId="38" xfId="2" applyNumberFormat="1" applyFont="1" applyFill="1" applyBorder="1" applyAlignment="1" applyProtection="1">
      <alignment vertical="top" shrinkToFit="1"/>
    </xf>
    <xf numFmtId="177" fontId="25" fillId="3" borderId="54" xfId="2" applyNumberFormat="1" applyFont="1" applyFill="1" applyBorder="1" applyAlignment="1" applyProtection="1">
      <alignment vertical="top" shrinkToFit="1"/>
    </xf>
    <xf numFmtId="177" fontId="25" fillId="0" borderId="18" xfId="2" applyNumberFormat="1" applyFont="1" applyFill="1" applyBorder="1" applyAlignment="1" applyProtection="1">
      <alignment horizontal="center" vertical="top" shrinkToFit="1"/>
      <protection locked="0"/>
    </xf>
    <xf numFmtId="177" fontId="25" fillId="0" borderId="46" xfId="2" applyNumberFormat="1" applyFont="1" applyBorder="1" applyAlignment="1" applyProtection="1">
      <alignment vertical="top" shrinkToFit="1"/>
      <protection locked="0"/>
    </xf>
    <xf numFmtId="0" fontId="25" fillId="3" borderId="18" xfId="0" applyFont="1" applyFill="1" applyBorder="1" applyAlignment="1">
      <alignment vertical="top"/>
    </xf>
    <xf numFmtId="177" fontId="25" fillId="3" borderId="18" xfId="2" applyNumberFormat="1" applyFont="1" applyFill="1" applyBorder="1" applyAlignment="1" applyProtection="1">
      <alignment vertical="top" shrinkToFit="1"/>
    </xf>
    <xf numFmtId="177" fontId="25" fillId="3" borderId="20" xfId="2" applyNumberFormat="1" applyFont="1" applyFill="1" applyBorder="1" applyAlignment="1" applyProtection="1">
      <alignment horizontal="right" vertical="top" shrinkToFit="1"/>
    </xf>
    <xf numFmtId="177" fontId="25" fillId="3" borderId="30" xfId="2" applyNumberFormat="1" applyFont="1" applyFill="1" applyBorder="1" applyAlignment="1" applyProtection="1">
      <alignment horizontal="right" vertical="top" shrinkToFit="1"/>
    </xf>
    <xf numFmtId="177" fontId="25" fillId="3" borderId="47" xfId="2" applyNumberFormat="1" applyFont="1" applyFill="1" applyBorder="1" applyAlignment="1" applyProtection="1">
      <alignment horizontal="right" vertical="top" shrinkToFit="1"/>
    </xf>
    <xf numFmtId="0" fontId="25" fillId="4" borderId="53" xfId="0" applyFont="1" applyFill="1" applyBorder="1" applyAlignment="1" applyProtection="1">
      <alignment vertical="top"/>
      <protection locked="0"/>
    </xf>
    <xf numFmtId="177" fontId="25" fillId="4" borderId="53" xfId="2" applyNumberFormat="1" applyFont="1" applyFill="1" applyBorder="1" applyAlignment="1" applyProtection="1">
      <alignment vertical="top" shrinkToFit="1"/>
      <protection locked="0"/>
    </xf>
    <xf numFmtId="177" fontId="25" fillId="4" borderId="59" xfId="2" applyNumberFormat="1" applyFont="1" applyFill="1" applyBorder="1" applyAlignment="1" applyProtection="1">
      <alignment horizontal="right" vertical="top" shrinkToFit="1"/>
      <protection locked="0"/>
    </xf>
    <xf numFmtId="177" fontId="25" fillId="4" borderId="45" xfId="2" applyNumberFormat="1" applyFont="1" applyFill="1" applyBorder="1" applyAlignment="1" applyProtection="1">
      <alignment horizontal="right" vertical="top" shrinkToFit="1"/>
      <protection locked="0"/>
    </xf>
    <xf numFmtId="177" fontId="25" fillId="4" borderId="46" xfId="2" applyNumberFormat="1" applyFont="1" applyFill="1" applyBorder="1" applyAlignment="1" applyProtection="1">
      <alignment horizontal="right" vertical="top" shrinkToFit="1"/>
      <protection locked="0"/>
    </xf>
    <xf numFmtId="177" fontId="25" fillId="0" borderId="18" xfId="2" applyNumberFormat="1" applyFont="1" applyBorder="1" applyAlignment="1" applyProtection="1">
      <alignment horizontal="right" vertical="top" shrinkToFit="1"/>
      <protection locked="0"/>
    </xf>
    <xf numFmtId="177" fontId="25" fillId="0" borderId="30" xfId="2" applyNumberFormat="1" applyFont="1" applyBorder="1" applyAlignment="1" applyProtection="1">
      <alignment horizontal="right" vertical="top" shrinkToFit="1"/>
      <protection locked="0"/>
    </xf>
    <xf numFmtId="177" fontId="6" fillId="0" borderId="66" xfId="0" applyNumberFormat="1" applyFont="1" applyBorder="1" applyAlignment="1" applyProtection="1">
      <alignment vertical="top"/>
      <protection locked="0"/>
    </xf>
    <xf numFmtId="177" fontId="6" fillId="0" borderId="0" xfId="0" applyNumberFormat="1" applyFont="1" applyAlignment="1" applyProtection="1">
      <alignment vertical="top"/>
      <protection locked="0"/>
    </xf>
    <xf numFmtId="177" fontId="6" fillId="0" borderId="30" xfId="0" applyNumberFormat="1" applyFont="1" applyBorder="1" applyAlignment="1" applyProtection="1">
      <alignment vertical="top"/>
      <protection locked="0"/>
    </xf>
    <xf numFmtId="177" fontId="25" fillId="0" borderId="89" xfId="2" applyNumberFormat="1" applyFont="1" applyBorder="1" applyAlignment="1" applyProtection="1">
      <alignment vertical="top" shrinkToFit="1"/>
      <protection locked="0"/>
    </xf>
    <xf numFmtId="177" fontId="25" fillId="0" borderId="4" xfId="2" applyNumberFormat="1" applyFont="1" applyFill="1" applyBorder="1" applyAlignment="1" applyProtection="1">
      <alignment vertical="top" shrinkToFit="1"/>
      <protection locked="0"/>
    </xf>
    <xf numFmtId="177" fontId="25" fillId="3" borderId="18" xfId="2" applyNumberFormat="1" applyFont="1" applyFill="1" applyBorder="1" applyAlignment="1" applyProtection="1">
      <alignment horizontal="center" vertical="top" shrinkToFit="1"/>
    </xf>
    <xf numFmtId="0" fontId="18" fillId="0" borderId="26" xfId="0" applyFont="1" applyBorder="1" applyAlignment="1" applyProtection="1">
      <alignment horizontal="center" vertical="top" shrinkToFit="1"/>
      <protection locked="0"/>
    </xf>
    <xf numFmtId="177" fontId="25" fillId="0" borderId="27" xfId="2" applyNumberFormat="1" applyFont="1" applyBorder="1" applyAlignment="1" applyProtection="1">
      <alignment horizontal="center" vertical="top" shrinkToFit="1"/>
      <protection locked="0"/>
    </xf>
    <xf numFmtId="177" fontId="25" fillId="0" borderId="93" xfId="2" applyNumberFormat="1" applyFont="1" applyBorder="1" applyAlignment="1" applyProtection="1">
      <alignment vertical="top" shrinkToFit="1"/>
      <protection locked="0"/>
    </xf>
    <xf numFmtId="177" fontId="25" fillId="0" borderId="27" xfId="2" applyNumberFormat="1" applyFont="1" applyBorder="1" applyAlignment="1" applyProtection="1">
      <alignment vertical="top" shrinkToFit="1"/>
      <protection locked="0"/>
    </xf>
    <xf numFmtId="177" fontId="25" fillId="0" borderId="73" xfId="2" applyNumberFormat="1" applyFont="1" applyBorder="1" applyAlignment="1" applyProtection="1">
      <alignment vertical="top" shrinkToFit="1"/>
      <protection locked="0"/>
    </xf>
    <xf numFmtId="177" fontId="25" fillId="0" borderId="44" xfId="2" applyNumberFormat="1" applyFont="1" applyBorder="1" applyAlignment="1" applyProtection="1">
      <alignment vertical="top" shrinkToFit="1"/>
      <protection locked="0"/>
    </xf>
    <xf numFmtId="0" fontId="25" fillId="4" borderId="18" xfId="0" applyFont="1" applyFill="1" applyBorder="1" applyAlignment="1" applyProtection="1">
      <alignment horizontal="center" vertical="top"/>
      <protection locked="0"/>
    </xf>
    <xf numFmtId="177" fontId="25" fillId="4" borderId="20" xfId="2" applyNumberFormat="1" applyFont="1" applyFill="1" applyBorder="1" applyAlignment="1" applyProtection="1">
      <alignment horizontal="right" vertical="top" shrinkToFit="1"/>
      <protection locked="0"/>
    </xf>
    <xf numFmtId="177" fontId="25" fillId="4" borderId="30" xfId="2" applyNumberFormat="1" applyFont="1" applyFill="1" applyBorder="1" applyAlignment="1" applyProtection="1">
      <alignment horizontal="right" vertical="top" shrinkToFit="1"/>
      <protection locked="0"/>
    </xf>
    <xf numFmtId="177" fontId="25" fillId="4" borderId="47" xfId="2" applyNumberFormat="1" applyFont="1" applyFill="1" applyBorder="1" applyAlignment="1" applyProtection="1">
      <alignment horizontal="right" vertical="top" shrinkToFit="1"/>
      <protection locked="0"/>
    </xf>
    <xf numFmtId="177" fontId="25" fillId="0" borderId="30" xfId="2" applyNumberFormat="1" applyFont="1" applyFill="1" applyBorder="1" applyAlignment="1" applyProtection="1">
      <alignment horizontal="center" vertical="top" shrinkToFit="1"/>
      <protection locked="0"/>
    </xf>
    <xf numFmtId="177" fontId="25" fillId="0" borderId="31" xfId="2" applyNumberFormat="1" applyFont="1" applyFill="1" applyBorder="1" applyAlignment="1" applyProtection="1">
      <alignment vertical="top" shrinkToFit="1"/>
      <protection locked="0"/>
    </xf>
    <xf numFmtId="0" fontId="18" fillId="4" borderId="18" xfId="0" applyFont="1" applyFill="1" applyBorder="1" applyAlignment="1" applyProtection="1">
      <alignment horizontal="center" vertical="top" shrinkToFit="1"/>
      <protection locked="0"/>
    </xf>
    <xf numFmtId="177" fontId="25" fillId="4" borderId="30" xfId="2" applyNumberFormat="1" applyFont="1" applyFill="1" applyBorder="1" applyAlignment="1" applyProtection="1">
      <alignment horizontal="center" vertical="top" shrinkToFit="1"/>
      <protection locked="0"/>
    </xf>
    <xf numFmtId="177" fontId="25" fillId="4" borderId="87" xfId="2" applyNumberFormat="1" applyFont="1" applyFill="1" applyBorder="1" applyAlignment="1" applyProtection="1">
      <alignment vertical="top" shrinkToFit="1"/>
      <protection locked="0"/>
    </xf>
    <xf numFmtId="177" fontId="25" fillId="4" borderId="31" xfId="2" applyNumberFormat="1" applyFont="1" applyFill="1" applyBorder="1" applyAlignment="1" applyProtection="1">
      <alignment vertical="top" shrinkToFit="1"/>
      <protection locked="0"/>
    </xf>
    <xf numFmtId="0" fontId="25" fillId="5" borderId="18" xfId="0" applyFont="1" applyFill="1" applyBorder="1" applyAlignment="1" applyProtection="1">
      <alignment horizontal="center" vertical="top" shrinkToFit="1"/>
      <protection locked="0"/>
    </xf>
    <xf numFmtId="177" fontId="25" fillId="5" borderId="30" xfId="2" applyNumberFormat="1" applyFont="1" applyFill="1" applyBorder="1" applyAlignment="1" applyProtection="1">
      <alignment horizontal="center" vertical="top" shrinkToFit="1"/>
    </xf>
    <xf numFmtId="177" fontId="25" fillId="5" borderId="87" xfId="2" applyNumberFormat="1" applyFont="1" applyFill="1" applyBorder="1" applyAlignment="1" applyProtection="1">
      <alignment vertical="top" shrinkToFit="1"/>
    </xf>
    <xf numFmtId="177" fontId="25" fillId="5" borderId="31" xfId="2" applyNumberFormat="1" applyFont="1" applyFill="1" applyBorder="1" applyAlignment="1" applyProtection="1">
      <alignment vertical="top" shrinkToFit="1"/>
    </xf>
    <xf numFmtId="177" fontId="25" fillId="0" borderId="37" xfId="2" applyNumberFormat="1" applyFont="1" applyBorder="1" applyAlignment="1" applyProtection="1">
      <alignment horizontal="center" vertical="top" shrinkToFit="1"/>
      <protection locked="0"/>
    </xf>
    <xf numFmtId="177" fontId="25" fillId="0" borderId="92" xfId="2" applyNumberFormat="1" applyFont="1" applyBorder="1" applyAlignment="1" applyProtection="1">
      <alignment vertical="top" shrinkToFit="1"/>
      <protection locked="0"/>
    </xf>
    <xf numFmtId="177" fontId="25" fillId="4" borderId="90" xfId="2" applyNumberFormat="1" applyFont="1" applyFill="1" applyBorder="1" applyAlignment="1" applyProtection="1">
      <alignment horizontal="right" vertical="top" shrinkToFit="1"/>
      <protection locked="0"/>
    </xf>
    <xf numFmtId="177" fontId="25" fillId="0" borderId="86" xfId="2" applyNumberFormat="1" applyFont="1" applyBorder="1" applyAlignment="1" applyProtection="1">
      <alignment horizontal="right" vertical="top" shrinkToFit="1"/>
      <protection locked="0"/>
    </xf>
    <xf numFmtId="0" fontId="18" fillId="0" borderId="18" xfId="0" applyFont="1" applyBorder="1" applyAlignment="1" applyProtection="1">
      <alignment horizontal="center" vertical="top" shrinkToFit="1"/>
      <protection locked="0"/>
    </xf>
    <xf numFmtId="0" fontId="25" fillId="3" borderId="22" xfId="0" applyFont="1" applyFill="1" applyBorder="1" applyAlignment="1" applyProtection="1">
      <alignment horizontal="center" vertical="top"/>
      <protection locked="0"/>
    </xf>
    <xf numFmtId="177" fontId="25" fillId="3" borderId="64" xfId="2" applyNumberFormat="1" applyFont="1" applyFill="1" applyBorder="1" applyAlignment="1" applyProtection="1">
      <alignment horizontal="right" vertical="top" shrinkToFit="1"/>
    </xf>
    <xf numFmtId="177" fontId="25" fillId="3" borderId="37" xfId="2" applyNumberFormat="1" applyFont="1" applyFill="1" applyBorder="1" applyAlignment="1" applyProtection="1">
      <alignment horizontal="right" vertical="top" shrinkToFit="1"/>
    </xf>
    <xf numFmtId="177" fontId="25" fillId="3" borderId="54" xfId="2" applyNumberFormat="1" applyFont="1" applyFill="1" applyBorder="1" applyAlignment="1" applyProtection="1">
      <alignment horizontal="right" vertical="top" shrinkToFit="1"/>
    </xf>
    <xf numFmtId="0" fontId="25" fillId="0" borderId="32" xfId="0" applyFont="1" applyBorder="1" applyAlignment="1" applyProtection="1">
      <alignment vertical="top" shrinkToFit="1"/>
      <protection locked="0"/>
    </xf>
    <xf numFmtId="177" fontId="25" fillId="0" borderId="32" xfId="2" applyNumberFormat="1" applyFont="1" applyBorder="1" applyAlignment="1" applyProtection="1">
      <alignment vertical="top" shrinkToFit="1"/>
      <protection locked="0"/>
    </xf>
    <xf numFmtId="177" fontId="25" fillId="0" borderId="33" xfId="2" applyNumberFormat="1" applyFont="1" applyBorder="1" applyAlignment="1" applyProtection="1">
      <alignment vertical="top" shrinkToFit="1"/>
      <protection locked="0"/>
    </xf>
    <xf numFmtId="177" fontId="25" fillId="0" borderId="88" xfId="2" applyNumberFormat="1" applyFont="1" applyBorder="1" applyAlignment="1" applyProtection="1">
      <alignment vertical="top" shrinkToFit="1"/>
      <protection locked="0"/>
    </xf>
    <xf numFmtId="177" fontId="25" fillId="0" borderId="74" xfId="2" applyNumberFormat="1" applyFont="1" applyBorder="1" applyAlignment="1" applyProtection="1">
      <alignment vertical="top" shrinkToFit="1"/>
      <protection locked="0"/>
    </xf>
    <xf numFmtId="177" fontId="25" fillId="0" borderId="48" xfId="2" applyNumberFormat="1" applyFont="1" applyBorder="1" applyAlignment="1" applyProtection="1">
      <alignment vertical="top" shrinkToFit="1"/>
      <protection locked="0"/>
    </xf>
    <xf numFmtId="0" fontId="25" fillId="0" borderId="66" xfId="0" applyFont="1" applyBorder="1" applyAlignment="1" applyProtection="1">
      <alignment horizontal="center" vertical="top"/>
      <protection locked="0"/>
    </xf>
    <xf numFmtId="0" fontId="25" fillId="0" borderId="95" xfId="0" applyFont="1" applyBorder="1" applyAlignment="1" applyProtection="1">
      <alignment horizontal="center" vertical="top"/>
      <protection locked="0"/>
    </xf>
    <xf numFmtId="0" fontId="25" fillId="3" borderId="66" xfId="0" applyFont="1" applyFill="1" applyBorder="1" applyAlignment="1" applyProtection="1">
      <alignment horizontal="center" vertical="top"/>
      <protection locked="0"/>
    </xf>
    <xf numFmtId="0" fontId="8" fillId="0" borderId="0" xfId="0" applyFont="1" applyAlignment="1" applyProtection="1">
      <alignment horizontal="center"/>
      <protection locked="0"/>
    </xf>
    <xf numFmtId="0" fontId="11" fillId="0" borderId="0" xfId="0" applyFont="1" applyAlignment="1" applyProtection="1">
      <alignment horizontal="center"/>
      <protection locked="0"/>
    </xf>
    <xf numFmtId="0" fontId="27" fillId="0" borderId="5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7" fillId="0" borderId="6" xfId="0" applyFont="1" applyBorder="1" applyAlignment="1">
      <alignment horizontal="center" vertical="center"/>
    </xf>
    <xf numFmtId="14" fontId="13" fillId="0" borderId="0" xfId="0" applyNumberFormat="1" applyFont="1" applyAlignment="1">
      <alignment horizontal="center"/>
    </xf>
    <xf numFmtId="9" fontId="24" fillId="0" borderId="18" xfId="1" applyFont="1" applyFill="1" applyBorder="1" applyAlignment="1">
      <alignment horizontal="left" vertical="center" wrapText="1"/>
    </xf>
    <xf numFmtId="9" fontId="24" fillId="0" borderId="19" xfId="1" applyFont="1" applyFill="1" applyBorder="1" applyAlignment="1">
      <alignment horizontal="left" vertical="center" wrapText="1"/>
    </xf>
    <xf numFmtId="9" fontId="24" fillId="0" borderId="21" xfId="1" applyFont="1" applyFill="1" applyBorder="1" applyAlignment="1">
      <alignment horizontal="left" vertical="center" wrapText="1"/>
    </xf>
    <xf numFmtId="0" fontId="48" fillId="9" borderId="76" xfId="0" applyFont="1" applyFill="1" applyBorder="1" applyAlignment="1">
      <alignment horizontal="center" vertical="center"/>
    </xf>
    <xf numFmtId="0" fontId="48" fillId="9" borderId="77" xfId="0" applyFont="1" applyFill="1" applyBorder="1" applyAlignment="1">
      <alignment horizontal="center" vertical="center"/>
    </xf>
    <xf numFmtId="0" fontId="48" fillId="9" borderId="78" xfId="0" applyFont="1" applyFill="1" applyBorder="1" applyAlignment="1">
      <alignment horizontal="center" vertical="center"/>
    </xf>
    <xf numFmtId="0" fontId="48" fillId="9" borderId="79" xfId="0" applyFont="1" applyFill="1" applyBorder="1" applyAlignment="1">
      <alignment horizontal="center" vertical="center"/>
    </xf>
    <xf numFmtId="0" fontId="48" fillId="9" borderId="0" xfId="0" applyFont="1" applyFill="1" applyAlignment="1">
      <alignment horizontal="center" vertical="center"/>
    </xf>
    <xf numFmtId="0" fontId="48" fillId="9" borderId="80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</cellXfs>
  <cellStyles count="5">
    <cellStyle name="パーセント" xfId="1" builtinId="5"/>
    <cellStyle name="桁区切り" xfId="2" builtinId="6"/>
    <cellStyle name="標準" xfId="0" builtinId="0"/>
    <cellStyle name="標準 2" xfId="3"/>
    <cellStyle name="標準 3" xfId="4"/>
  </cellStyles>
  <dxfs count="0"/>
  <tableStyles count="0" defaultTableStyle="TableStyleMedium9" defaultPivotStyle="PivotStyleLight16"/>
  <colors>
    <mruColors>
      <color rgb="FFB8FECE"/>
      <color rgb="FF96BDFC"/>
      <color rgb="FFC4C1FF"/>
      <color rgb="FFDBD9FF"/>
      <color rgb="FFC5FFD6"/>
      <color rgb="FFF7FFFC"/>
      <color rgb="FFF3FFFB"/>
      <color rgb="FFB9FFE8"/>
      <color rgb="FFDDFFF4"/>
      <color rgb="FFC6FEE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14" Type="http://schemas.microsoft.com/office/2017/10/relationships/person" Target="persons/perso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2800"/>
              <a:t>売上</a:t>
            </a:r>
            <a:endParaRPr lang="ja-JP" altLang="en-US" sz="3200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総合分析!$B$4</c:f>
              <c:strCache>
                <c:ptCount val="1"/>
                <c:pt idx="0">
                  <c:v>売上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10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dPt>
            <c:idx val="6"/>
            <c:marker>
              <c:symbol val="diamond"/>
              <c:size val="10"/>
              <c:spPr>
                <a:solidFill>
                  <a:schemeClr val="accent1"/>
                </a:solidFill>
                <a:ln w="9525">
                  <a:solidFill>
                    <a:schemeClr val="accent1"/>
                  </a:solidFill>
                  <a:round/>
                </a:ln>
                <a:effectLst/>
              </c:spPr>
            </c:marker>
            <c:bubble3D val="0"/>
            <c:spPr>
              <a:ln w="22225" cap="rnd">
                <a:solidFill>
                  <a:srgbClr val="FF0000"/>
                </a:solidFill>
                <a:prstDash val="sysDot"/>
                <a:round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916D-4862-BEA4-FA35DC5C990A}"/>
              </c:ext>
            </c:extLst>
          </c:dPt>
          <c:dPt>
            <c:idx val="7"/>
            <c:marker>
              <c:symbol val="diamond"/>
              <c:size val="10"/>
              <c:spPr>
                <a:solidFill>
                  <a:schemeClr val="accent1"/>
                </a:solidFill>
                <a:ln w="9525">
                  <a:solidFill>
                    <a:schemeClr val="accent1"/>
                  </a:solidFill>
                  <a:round/>
                </a:ln>
                <a:effectLst/>
              </c:spPr>
            </c:marker>
            <c:bubble3D val="0"/>
            <c:spPr>
              <a:ln w="22225" cap="rnd">
                <a:solidFill>
                  <a:srgbClr val="FF0000"/>
                </a:solidFill>
                <a:prstDash val="sysDot"/>
                <a:round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916D-4862-BEA4-FA35DC5C990A}"/>
              </c:ext>
            </c:extLst>
          </c:dPt>
          <c:dPt>
            <c:idx val="8"/>
            <c:marker>
              <c:symbol val="diamond"/>
              <c:size val="10"/>
              <c:spPr>
                <a:solidFill>
                  <a:schemeClr val="accent1"/>
                </a:solidFill>
                <a:ln w="9525">
                  <a:solidFill>
                    <a:schemeClr val="accent1"/>
                  </a:solidFill>
                  <a:round/>
                </a:ln>
                <a:effectLst/>
              </c:spPr>
            </c:marker>
            <c:bubble3D val="0"/>
            <c:spPr>
              <a:ln w="22225" cap="rnd">
                <a:solidFill>
                  <a:srgbClr val="FF0000"/>
                </a:solidFill>
                <a:prstDash val="sysDot"/>
                <a:round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916D-4862-BEA4-FA35DC5C990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総合分析!$C$3:$K$3</c:f>
              <c:strCache>
                <c:ptCount val="9"/>
                <c:pt idx="0">
                  <c:v>5年前</c:v>
                </c:pt>
                <c:pt idx="1">
                  <c:v>4年前</c:v>
                </c:pt>
                <c:pt idx="2">
                  <c:v>3年前</c:v>
                </c:pt>
                <c:pt idx="3">
                  <c:v>前々期</c:v>
                </c:pt>
                <c:pt idx="4">
                  <c:v>前　期</c:v>
                </c:pt>
                <c:pt idx="5">
                  <c:v>当　期</c:v>
                </c:pt>
                <c:pt idx="6">
                  <c:v>1年後</c:v>
                </c:pt>
                <c:pt idx="7">
                  <c:v>2年後</c:v>
                </c:pt>
                <c:pt idx="8">
                  <c:v>3年後</c:v>
                </c:pt>
              </c:strCache>
            </c:strRef>
          </c:cat>
          <c:val>
            <c:numRef>
              <c:f>総合分析!$C$4:$K$4</c:f>
              <c:numCache>
                <c:formatCode>#,##0_ ;[Red]\-#,##0\ 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4451-4603-860F-C08E1D4ED424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11287608"/>
        <c:axId val="411291920"/>
      </c:lineChart>
      <c:catAx>
        <c:axId val="4112876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411291920"/>
        <c:crosses val="autoZero"/>
        <c:auto val="1"/>
        <c:lblAlgn val="ctr"/>
        <c:lblOffset val="100"/>
        <c:noMultiLvlLbl val="0"/>
      </c:catAx>
      <c:valAx>
        <c:axId val="411291920"/>
        <c:scaling>
          <c:orientation val="minMax"/>
        </c:scaling>
        <c:delete val="0"/>
        <c:axPos val="l"/>
        <c:numFmt formatCode="#,##0_ ;[Red]\-#,##0\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4112876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2800"/>
              <a:t>営業利益</a:t>
            </a:r>
          </a:p>
        </c:rich>
      </c:tx>
      <c:layout>
        <c:manualLayout>
          <c:xMode val="edge"/>
          <c:yMode val="edge"/>
          <c:x val="0.43351851851851853"/>
          <c:y val="8.4865629420084864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総合分析!$B$7</c:f>
              <c:strCache>
                <c:ptCount val="1"/>
                <c:pt idx="0">
                  <c:v>営業利益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10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dPt>
            <c:idx val="6"/>
            <c:marker>
              <c:symbol val="diamond"/>
              <c:size val="10"/>
              <c:spPr>
                <a:solidFill>
                  <a:schemeClr val="accent1"/>
                </a:solidFill>
                <a:ln w="9525">
                  <a:solidFill>
                    <a:schemeClr val="accent1"/>
                  </a:solidFill>
                  <a:round/>
                </a:ln>
                <a:effectLst/>
              </c:spPr>
            </c:marker>
            <c:bubble3D val="0"/>
            <c:spPr>
              <a:ln w="22225" cap="rnd">
                <a:solidFill>
                  <a:srgbClr val="FF0000"/>
                </a:solidFill>
                <a:prstDash val="sysDot"/>
                <a:round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5B96-4373-8D5B-354049784262}"/>
              </c:ext>
            </c:extLst>
          </c:dPt>
          <c:dPt>
            <c:idx val="7"/>
            <c:marker>
              <c:symbol val="diamond"/>
              <c:size val="10"/>
              <c:spPr>
                <a:solidFill>
                  <a:schemeClr val="accent1"/>
                </a:solidFill>
                <a:ln w="9525">
                  <a:solidFill>
                    <a:schemeClr val="accent1"/>
                  </a:solidFill>
                  <a:round/>
                </a:ln>
                <a:effectLst/>
              </c:spPr>
            </c:marker>
            <c:bubble3D val="0"/>
            <c:spPr>
              <a:ln w="22225" cap="rnd">
                <a:solidFill>
                  <a:srgbClr val="FF0000"/>
                </a:solidFill>
                <a:prstDash val="sysDot"/>
                <a:round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5B96-4373-8D5B-354049784262}"/>
              </c:ext>
            </c:extLst>
          </c:dPt>
          <c:dPt>
            <c:idx val="8"/>
            <c:marker>
              <c:symbol val="diamond"/>
              <c:size val="10"/>
              <c:spPr>
                <a:solidFill>
                  <a:schemeClr val="accent1"/>
                </a:solidFill>
                <a:ln w="9525">
                  <a:solidFill>
                    <a:schemeClr val="accent1"/>
                  </a:solidFill>
                  <a:round/>
                </a:ln>
                <a:effectLst/>
              </c:spPr>
            </c:marker>
            <c:bubble3D val="0"/>
            <c:spPr>
              <a:ln w="22225" cap="rnd">
                <a:solidFill>
                  <a:srgbClr val="FF0000"/>
                </a:solidFill>
                <a:prstDash val="sysDot"/>
                <a:round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5B96-4373-8D5B-3540497842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総合分析!$C$3:$K$3</c:f>
              <c:strCache>
                <c:ptCount val="9"/>
                <c:pt idx="0">
                  <c:v>5年前</c:v>
                </c:pt>
                <c:pt idx="1">
                  <c:v>4年前</c:v>
                </c:pt>
                <c:pt idx="2">
                  <c:v>3年前</c:v>
                </c:pt>
                <c:pt idx="3">
                  <c:v>前々期</c:v>
                </c:pt>
                <c:pt idx="4">
                  <c:v>前　期</c:v>
                </c:pt>
                <c:pt idx="5">
                  <c:v>当　期</c:v>
                </c:pt>
                <c:pt idx="6">
                  <c:v>1年後</c:v>
                </c:pt>
                <c:pt idx="7">
                  <c:v>2年後</c:v>
                </c:pt>
                <c:pt idx="8">
                  <c:v>3年後</c:v>
                </c:pt>
              </c:strCache>
            </c:strRef>
          </c:cat>
          <c:val>
            <c:numRef>
              <c:f>総合分析!$C$7:$K$7</c:f>
              <c:numCache>
                <c:formatCode>#,##0_ ;[Red]\-#,##0\ 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146F-42EB-818E-6216C9B5DBB2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11290352"/>
        <c:axId val="411290744"/>
      </c:lineChart>
      <c:catAx>
        <c:axId val="4112903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411290744"/>
        <c:crosses val="autoZero"/>
        <c:auto val="1"/>
        <c:lblAlgn val="ctr"/>
        <c:lblOffset val="100"/>
        <c:noMultiLvlLbl val="0"/>
      </c:catAx>
      <c:valAx>
        <c:axId val="411290744"/>
        <c:scaling>
          <c:orientation val="minMax"/>
        </c:scaling>
        <c:delete val="0"/>
        <c:axPos val="l"/>
        <c:numFmt formatCode="#,##0_ ;[Red]\-#,##0\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4112903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2800"/>
              <a:t>労働生産性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総合分析!$B$11</c:f>
              <c:strCache>
                <c:ptCount val="1"/>
                <c:pt idx="0">
                  <c:v>労働生産性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dPt>
            <c:idx val="6"/>
            <c:marker>
              <c:symbol val="diamond"/>
              <c:size val="6"/>
              <c:spPr>
                <a:solidFill>
                  <a:schemeClr val="accent1"/>
                </a:solidFill>
                <a:ln w="9525">
                  <a:solidFill>
                    <a:schemeClr val="accent1"/>
                  </a:solidFill>
                  <a:round/>
                </a:ln>
                <a:effectLst/>
              </c:spPr>
            </c:marker>
            <c:bubble3D val="0"/>
            <c:spPr>
              <a:ln w="22225" cap="rnd">
                <a:solidFill>
                  <a:srgbClr val="FF0000"/>
                </a:solidFill>
                <a:prstDash val="sysDot"/>
                <a:round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03D6-4E0A-BD43-2EAA13966BCE}"/>
              </c:ext>
            </c:extLst>
          </c:dPt>
          <c:dPt>
            <c:idx val="7"/>
            <c:marker>
              <c:symbol val="diamond"/>
              <c:size val="6"/>
              <c:spPr>
                <a:solidFill>
                  <a:schemeClr val="accent1"/>
                </a:solidFill>
                <a:ln w="9525">
                  <a:solidFill>
                    <a:schemeClr val="accent1"/>
                  </a:solidFill>
                  <a:round/>
                </a:ln>
                <a:effectLst/>
              </c:spPr>
            </c:marker>
            <c:bubble3D val="0"/>
            <c:spPr>
              <a:ln w="22225" cap="rnd">
                <a:solidFill>
                  <a:srgbClr val="FF0000"/>
                </a:solidFill>
                <a:prstDash val="sysDot"/>
                <a:round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03D6-4E0A-BD43-2EAA13966BCE}"/>
              </c:ext>
            </c:extLst>
          </c:dPt>
          <c:dPt>
            <c:idx val="8"/>
            <c:marker>
              <c:symbol val="diamond"/>
              <c:size val="6"/>
              <c:spPr>
                <a:solidFill>
                  <a:schemeClr val="accent1"/>
                </a:solidFill>
                <a:ln w="9525">
                  <a:solidFill>
                    <a:schemeClr val="accent1"/>
                  </a:solidFill>
                  <a:round/>
                </a:ln>
                <a:effectLst/>
              </c:spPr>
            </c:marker>
            <c:bubble3D val="0"/>
            <c:spPr>
              <a:ln w="22225" cap="rnd">
                <a:solidFill>
                  <a:srgbClr val="FF0000"/>
                </a:solidFill>
                <a:prstDash val="sysDot"/>
                <a:round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03D6-4E0A-BD43-2EAA13966BC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総合分析!$C$3:$K$3</c:f>
              <c:strCache>
                <c:ptCount val="9"/>
                <c:pt idx="0">
                  <c:v>5年前</c:v>
                </c:pt>
                <c:pt idx="1">
                  <c:v>4年前</c:v>
                </c:pt>
                <c:pt idx="2">
                  <c:v>3年前</c:v>
                </c:pt>
                <c:pt idx="3">
                  <c:v>前々期</c:v>
                </c:pt>
                <c:pt idx="4">
                  <c:v>前　期</c:v>
                </c:pt>
                <c:pt idx="5">
                  <c:v>当　期</c:v>
                </c:pt>
                <c:pt idx="6">
                  <c:v>1年後</c:v>
                </c:pt>
                <c:pt idx="7">
                  <c:v>2年後</c:v>
                </c:pt>
                <c:pt idx="8">
                  <c:v>3年後</c:v>
                </c:pt>
              </c:strCache>
            </c:strRef>
          </c:cat>
          <c:val>
            <c:numRef>
              <c:f>総合分析!$C$11:$K$11</c:f>
              <c:numCache>
                <c:formatCode>#,##0_ ;[Red]\-#,##0\ 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EDAE-4A7D-B1E4-741A67F5C0CA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11288000"/>
        <c:axId val="411292312"/>
      </c:lineChart>
      <c:catAx>
        <c:axId val="4112880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411292312"/>
        <c:crosses val="autoZero"/>
        <c:auto val="1"/>
        <c:lblAlgn val="ctr"/>
        <c:lblOffset val="100"/>
        <c:noMultiLvlLbl val="0"/>
      </c:catAx>
      <c:valAx>
        <c:axId val="411292312"/>
        <c:scaling>
          <c:orientation val="minMax"/>
        </c:scaling>
        <c:delete val="0"/>
        <c:axPos val="l"/>
        <c:numFmt formatCode="#,##0_ ;[Red]\-#,##0\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4112880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 paperSize="9" orientation="landscape" horizontalDpi="0" verticalDpi="0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ja-JP" sz="2800"/>
              <a:t>EBITDA</a:t>
            </a:r>
            <a:r>
              <a:rPr lang="ja-JP" altLang="en-US" sz="2800"/>
              <a:t>有利子負債倍率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4.1166903000561368E-2"/>
          <c:y val="0.17891583480581602"/>
          <c:w val="0.95813149694834676"/>
          <c:h val="0.73197860601897025"/>
        </c:manualLayout>
      </c:layout>
      <c:lineChart>
        <c:grouping val="standard"/>
        <c:varyColors val="0"/>
        <c:ser>
          <c:idx val="0"/>
          <c:order val="0"/>
          <c:tx>
            <c:strRef>
              <c:f>総合分析!$B$12</c:f>
              <c:strCache>
                <c:ptCount val="1"/>
                <c:pt idx="0">
                  <c:v>EBITDA有利子負債倍率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10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dPt>
            <c:idx val="1"/>
            <c:marker>
              <c:symbol val="diamond"/>
              <c:size val="10"/>
              <c:spPr>
                <a:solidFill>
                  <a:schemeClr val="accent1"/>
                </a:solidFill>
                <a:ln w="9525">
                  <a:solidFill>
                    <a:schemeClr val="accent1"/>
                  </a:solidFill>
                  <a:round/>
                </a:ln>
                <a:effectLst/>
              </c:spPr>
            </c:marker>
            <c:bubble3D val="0"/>
            <c:spPr>
              <a:ln w="25400" cap="rnd">
                <a:solidFill>
                  <a:schemeClr val="accent1"/>
                </a:solidFill>
                <a:round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6-B5F2-4101-B817-0187F575C289}"/>
              </c:ext>
            </c:extLst>
          </c:dPt>
          <c:dPt>
            <c:idx val="2"/>
            <c:marker>
              <c:symbol val="diamond"/>
              <c:size val="10"/>
              <c:spPr>
                <a:solidFill>
                  <a:schemeClr val="accent1"/>
                </a:solidFill>
                <a:ln w="9525">
                  <a:solidFill>
                    <a:schemeClr val="accent1"/>
                  </a:solidFill>
                  <a:round/>
                </a:ln>
                <a:effectLst/>
              </c:spPr>
            </c:marker>
            <c:bubble3D val="0"/>
            <c:spPr>
              <a:ln w="25400" cap="rnd">
                <a:solidFill>
                  <a:schemeClr val="accent1"/>
                </a:solidFill>
                <a:round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B5F2-4101-B817-0187F575C289}"/>
              </c:ext>
            </c:extLst>
          </c:dPt>
          <c:dPt>
            <c:idx val="3"/>
            <c:marker>
              <c:symbol val="diamond"/>
              <c:size val="10"/>
              <c:spPr>
                <a:solidFill>
                  <a:schemeClr val="accent1"/>
                </a:solidFill>
                <a:ln w="9525">
                  <a:solidFill>
                    <a:schemeClr val="accent1"/>
                  </a:solidFill>
                  <a:round/>
                </a:ln>
                <a:effectLst/>
              </c:spPr>
            </c:marker>
            <c:bubble3D val="0"/>
            <c:spPr>
              <a:ln w="25400" cap="rnd">
                <a:solidFill>
                  <a:schemeClr val="accent1"/>
                </a:solidFill>
                <a:round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8-B5F2-4101-B817-0187F575C289}"/>
              </c:ext>
            </c:extLst>
          </c:dPt>
          <c:dPt>
            <c:idx val="4"/>
            <c:marker>
              <c:symbol val="diamond"/>
              <c:size val="10"/>
              <c:spPr>
                <a:solidFill>
                  <a:schemeClr val="accent1"/>
                </a:solidFill>
                <a:ln w="9525">
                  <a:solidFill>
                    <a:schemeClr val="accent1"/>
                  </a:solidFill>
                  <a:round/>
                </a:ln>
                <a:effectLst/>
              </c:spPr>
            </c:marker>
            <c:bubble3D val="0"/>
            <c:spPr>
              <a:ln w="25400" cap="rnd">
                <a:solidFill>
                  <a:schemeClr val="accent1"/>
                </a:solidFill>
                <a:round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B5F2-4101-B817-0187F575C289}"/>
              </c:ext>
            </c:extLst>
          </c:dPt>
          <c:dPt>
            <c:idx val="5"/>
            <c:marker>
              <c:symbol val="diamond"/>
              <c:size val="10"/>
              <c:spPr>
                <a:solidFill>
                  <a:schemeClr val="accent1"/>
                </a:solidFill>
                <a:ln w="9525">
                  <a:solidFill>
                    <a:schemeClr val="accent1"/>
                  </a:solidFill>
                  <a:round/>
                </a:ln>
                <a:effectLst/>
              </c:spPr>
            </c:marker>
            <c:bubble3D val="0"/>
            <c:spPr>
              <a:ln w="25400" cap="rnd">
                <a:solidFill>
                  <a:schemeClr val="accent1"/>
                </a:solidFill>
                <a:round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A-B5F2-4101-B817-0187F575C289}"/>
              </c:ext>
            </c:extLst>
          </c:dPt>
          <c:dPt>
            <c:idx val="6"/>
            <c:marker>
              <c:symbol val="diamond"/>
              <c:size val="10"/>
              <c:spPr>
                <a:solidFill>
                  <a:schemeClr val="accent1"/>
                </a:solidFill>
                <a:ln w="9525">
                  <a:solidFill>
                    <a:schemeClr val="accent1"/>
                  </a:solidFill>
                  <a:round/>
                </a:ln>
                <a:effectLst/>
              </c:spPr>
            </c:marker>
            <c:bubble3D val="0"/>
            <c:spPr>
              <a:ln w="22225" cap="rnd">
                <a:solidFill>
                  <a:srgbClr val="FF0000"/>
                </a:solidFill>
                <a:prstDash val="sysDot"/>
                <a:round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B5F2-4101-B817-0187F575C289}"/>
              </c:ext>
            </c:extLst>
          </c:dPt>
          <c:dPt>
            <c:idx val="7"/>
            <c:marker>
              <c:symbol val="diamond"/>
              <c:size val="10"/>
              <c:spPr>
                <a:solidFill>
                  <a:schemeClr val="accent1"/>
                </a:solidFill>
                <a:ln w="9525">
                  <a:solidFill>
                    <a:schemeClr val="accent1"/>
                  </a:solidFill>
                  <a:round/>
                </a:ln>
                <a:effectLst/>
              </c:spPr>
            </c:marker>
            <c:bubble3D val="0"/>
            <c:spPr>
              <a:ln w="22225" cap="rnd">
                <a:solidFill>
                  <a:srgbClr val="FF0000"/>
                </a:solidFill>
                <a:prstDash val="sysDot"/>
                <a:round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B5F2-4101-B817-0187F575C289}"/>
              </c:ext>
            </c:extLst>
          </c:dPt>
          <c:dPt>
            <c:idx val="8"/>
            <c:marker>
              <c:symbol val="diamond"/>
              <c:size val="10"/>
              <c:spPr>
                <a:solidFill>
                  <a:schemeClr val="accent1"/>
                </a:solidFill>
                <a:ln w="9525">
                  <a:solidFill>
                    <a:schemeClr val="accent1"/>
                  </a:solidFill>
                  <a:round/>
                </a:ln>
                <a:effectLst/>
              </c:spPr>
            </c:marker>
            <c:bubble3D val="0"/>
            <c:spPr>
              <a:ln w="22225" cap="rnd">
                <a:solidFill>
                  <a:srgbClr val="FF0000"/>
                </a:solidFill>
                <a:prstDash val="sysDot"/>
                <a:round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B5F2-4101-B817-0187F575C28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総合分析!$C$3:$K$3</c:f>
              <c:strCache>
                <c:ptCount val="9"/>
                <c:pt idx="0">
                  <c:v>5年前</c:v>
                </c:pt>
                <c:pt idx="1">
                  <c:v>4年前</c:v>
                </c:pt>
                <c:pt idx="2">
                  <c:v>3年前</c:v>
                </c:pt>
                <c:pt idx="3">
                  <c:v>前々期</c:v>
                </c:pt>
                <c:pt idx="4">
                  <c:v>前　期</c:v>
                </c:pt>
                <c:pt idx="5">
                  <c:v>当　期</c:v>
                </c:pt>
                <c:pt idx="6">
                  <c:v>1年後</c:v>
                </c:pt>
                <c:pt idx="7">
                  <c:v>2年後</c:v>
                </c:pt>
                <c:pt idx="8">
                  <c:v>3年後</c:v>
                </c:pt>
              </c:strCache>
            </c:strRef>
          </c:cat>
          <c:val>
            <c:numRef>
              <c:f>総合分析!$C$12:$K$12</c:f>
              <c:numCache>
                <c:formatCode>#,##0.0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9DFB-4868-B201-BA7C527A912A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11293096"/>
        <c:axId val="411289960"/>
      </c:lineChart>
      <c:catAx>
        <c:axId val="4112930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411289960"/>
        <c:crosses val="autoZero"/>
        <c:auto val="1"/>
        <c:lblAlgn val="ctr"/>
        <c:lblOffset val="100"/>
        <c:noMultiLvlLbl val="0"/>
      </c:catAx>
      <c:valAx>
        <c:axId val="411289960"/>
        <c:scaling>
          <c:orientation val="minMax"/>
        </c:scaling>
        <c:delete val="0"/>
        <c:axPos val="l"/>
        <c:numFmt formatCode="#,##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4112930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 paperSize="9" orientation="landscape" horizontalDpi="0" verticalDpi="0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2800"/>
              <a:t>営業利益率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総合分析!$B$10</c:f>
              <c:strCache>
                <c:ptCount val="1"/>
                <c:pt idx="0">
                  <c:v>営業利益率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chemeClr val="accent1"/>
              </a:solidFill>
              <a:ln w="15875">
                <a:solidFill>
                  <a:schemeClr val="accent1"/>
                </a:solidFill>
              </a:ln>
              <a:effectLst/>
            </c:spPr>
          </c:marker>
          <c:dPt>
            <c:idx val="6"/>
            <c:marker>
              <c:symbol val="circle"/>
              <c:size val="10"/>
              <c:spPr>
                <a:solidFill>
                  <a:schemeClr val="accent1"/>
                </a:solidFill>
                <a:ln w="15875">
                  <a:solidFill>
                    <a:schemeClr val="accent1"/>
                  </a:solidFill>
                </a:ln>
                <a:effectLst/>
              </c:spPr>
            </c:marker>
            <c:bubble3D val="0"/>
            <c:spPr>
              <a:ln w="28575" cap="rnd">
                <a:solidFill>
                  <a:srgbClr val="FF0000"/>
                </a:solidFill>
                <a:prstDash val="sysDot"/>
                <a:round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7109-46C8-9B49-E74EDBB286E0}"/>
              </c:ext>
            </c:extLst>
          </c:dPt>
          <c:dPt>
            <c:idx val="7"/>
            <c:marker>
              <c:symbol val="circle"/>
              <c:size val="10"/>
              <c:spPr>
                <a:solidFill>
                  <a:schemeClr val="accent1"/>
                </a:solidFill>
                <a:ln w="15875">
                  <a:solidFill>
                    <a:schemeClr val="accent1"/>
                  </a:solidFill>
                </a:ln>
                <a:effectLst/>
              </c:spPr>
            </c:marker>
            <c:bubble3D val="0"/>
            <c:spPr>
              <a:ln w="28575" cap="rnd">
                <a:solidFill>
                  <a:srgbClr val="FF0000"/>
                </a:solidFill>
                <a:prstDash val="sysDot"/>
                <a:round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7109-46C8-9B49-E74EDBB286E0}"/>
              </c:ext>
            </c:extLst>
          </c:dPt>
          <c:dPt>
            <c:idx val="8"/>
            <c:marker>
              <c:symbol val="circle"/>
              <c:size val="10"/>
              <c:spPr>
                <a:solidFill>
                  <a:schemeClr val="accent1"/>
                </a:solidFill>
                <a:ln w="15875">
                  <a:solidFill>
                    <a:schemeClr val="accent1"/>
                  </a:solidFill>
                </a:ln>
                <a:effectLst/>
              </c:spPr>
            </c:marker>
            <c:bubble3D val="0"/>
            <c:spPr>
              <a:ln w="28575" cap="rnd">
                <a:solidFill>
                  <a:srgbClr val="FF0000"/>
                </a:solidFill>
                <a:prstDash val="sysDot"/>
                <a:round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7109-46C8-9B49-E74EDBB286E0}"/>
              </c:ext>
            </c:extLst>
          </c:dPt>
          <c:dLbls>
            <c:dLbl>
              <c:idx val="4"/>
              <c:layout/>
              <c:tx>
                <c:rich>
                  <a:bodyPr/>
                  <a:lstStyle/>
                  <a:p>
                    <a:fld id="{562C788D-2948-473D-864A-9ECCBFACF205}" type="VALUE">
                      <a:rPr lang="en-US" altLang="ja-JP" sz="1200"/>
                      <a:pPr/>
                      <a:t>[値]</a:t>
                    </a:fld>
                    <a:endParaRPr lang="ja-JP" altLang="en-US"/>
                  </a:p>
                </c:rich>
              </c:tx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6-7109-46C8-9B49-E74EDBB286E0}"/>
                </c:ext>
                <c:ext xmlns:c15="http://schemas.microsoft.com/office/drawing/2012/chart" uri="{CE6537A1-D6FC-4f65-9D91-7224C49458BB}">
                  <c15:layout/>
                  <c15:dlblFieldTable/>
                  <c15:showDataLabelsRange val="0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総合分析!$C$3:$K$3</c:f>
              <c:strCache>
                <c:ptCount val="9"/>
                <c:pt idx="0">
                  <c:v>5年前</c:v>
                </c:pt>
                <c:pt idx="1">
                  <c:v>4年前</c:v>
                </c:pt>
                <c:pt idx="2">
                  <c:v>3年前</c:v>
                </c:pt>
                <c:pt idx="3">
                  <c:v>前々期</c:v>
                </c:pt>
                <c:pt idx="4">
                  <c:v>前　期</c:v>
                </c:pt>
                <c:pt idx="5">
                  <c:v>当　期</c:v>
                </c:pt>
                <c:pt idx="6">
                  <c:v>1年後</c:v>
                </c:pt>
                <c:pt idx="7">
                  <c:v>2年後</c:v>
                </c:pt>
                <c:pt idx="8">
                  <c:v>3年後</c:v>
                </c:pt>
              </c:strCache>
            </c:strRef>
          </c:cat>
          <c:val>
            <c:numRef>
              <c:f>総合分析!$C$10:$K$10</c:f>
              <c:numCache>
                <c:formatCode>0.0%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7-7109-46C8-9B49-E74EDBB286E0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58909064"/>
        <c:axId val="408204392"/>
      </c:lineChart>
      <c:catAx>
        <c:axId val="1589090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408204392"/>
        <c:crosses val="autoZero"/>
        <c:auto val="1"/>
        <c:lblAlgn val="ctr"/>
        <c:lblOffset val="100"/>
        <c:noMultiLvlLbl val="0"/>
      </c:catAx>
      <c:valAx>
        <c:axId val="408204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589090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2800" b="1"/>
              <a:t>営業運転資本回転期間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総合分析!$B$13</c:f>
              <c:strCache>
                <c:ptCount val="1"/>
                <c:pt idx="0">
                  <c:v>営業運転資本回転期間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10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Pt>
            <c:idx val="6"/>
            <c:marker>
              <c:symbol val="circle"/>
              <c:size val="10"/>
              <c:spPr>
                <a:solidFill>
                  <a:schemeClr val="accent1"/>
                </a:solidFill>
                <a:ln w="9525">
                  <a:solidFill>
                    <a:schemeClr val="accent1"/>
                  </a:solidFill>
                </a:ln>
                <a:effectLst/>
              </c:spPr>
            </c:marker>
            <c:bubble3D val="0"/>
            <c:spPr>
              <a:ln w="28575" cap="rnd">
                <a:solidFill>
                  <a:srgbClr val="FF0000"/>
                </a:solidFill>
                <a:prstDash val="sysDot"/>
                <a:round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223F-4C85-AC67-FB29B6E7AFDF}"/>
              </c:ext>
            </c:extLst>
          </c:dPt>
          <c:dPt>
            <c:idx val="7"/>
            <c:marker>
              <c:symbol val="circle"/>
              <c:size val="10"/>
              <c:spPr>
                <a:solidFill>
                  <a:schemeClr val="accent1"/>
                </a:solidFill>
                <a:ln w="9525">
                  <a:solidFill>
                    <a:schemeClr val="accent1"/>
                  </a:solidFill>
                </a:ln>
                <a:effectLst/>
              </c:spPr>
            </c:marker>
            <c:bubble3D val="0"/>
            <c:spPr>
              <a:ln w="28575" cap="rnd">
                <a:solidFill>
                  <a:srgbClr val="FF0000"/>
                </a:solidFill>
                <a:prstDash val="sysDot"/>
                <a:round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223F-4C85-AC67-FB29B6E7AFDF}"/>
              </c:ext>
            </c:extLst>
          </c:dPt>
          <c:dPt>
            <c:idx val="8"/>
            <c:marker>
              <c:symbol val="circle"/>
              <c:size val="10"/>
              <c:spPr>
                <a:solidFill>
                  <a:schemeClr val="accent1"/>
                </a:solidFill>
                <a:ln w="9525">
                  <a:solidFill>
                    <a:schemeClr val="accent1"/>
                  </a:solidFill>
                </a:ln>
                <a:effectLst/>
              </c:spPr>
            </c:marker>
            <c:bubble3D val="0"/>
            <c:spPr>
              <a:ln w="28575" cap="rnd">
                <a:solidFill>
                  <a:srgbClr val="FF0000"/>
                </a:solidFill>
                <a:prstDash val="sysDot"/>
                <a:round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223F-4C85-AC67-FB29B6E7AFD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総合分析!$C$3:$K$3</c:f>
              <c:strCache>
                <c:ptCount val="9"/>
                <c:pt idx="0">
                  <c:v>5年前</c:v>
                </c:pt>
                <c:pt idx="1">
                  <c:v>4年前</c:v>
                </c:pt>
                <c:pt idx="2">
                  <c:v>3年前</c:v>
                </c:pt>
                <c:pt idx="3">
                  <c:v>前々期</c:v>
                </c:pt>
                <c:pt idx="4">
                  <c:v>前　期</c:v>
                </c:pt>
                <c:pt idx="5">
                  <c:v>当　期</c:v>
                </c:pt>
                <c:pt idx="6">
                  <c:v>1年後</c:v>
                </c:pt>
                <c:pt idx="7">
                  <c:v>2年後</c:v>
                </c:pt>
                <c:pt idx="8">
                  <c:v>3年後</c:v>
                </c:pt>
              </c:strCache>
            </c:strRef>
          </c:cat>
          <c:val>
            <c:numRef>
              <c:f>総合分析!$C$13:$K$13</c:f>
              <c:numCache>
                <c:formatCode>0.0_ 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6-223F-4C85-AC67-FB29B6E7AFDF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74800744"/>
        <c:axId val="474795648"/>
      </c:lineChart>
      <c:catAx>
        <c:axId val="474800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474795648"/>
        <c:crosses val="autoZero"/>
        <c:auto val="1"/>
        <c:lblAlgn val="ctr"/>
        <c:lblOffset val="100"/>
        <c:noMultiLvlLbl val="0"/>
      </c:catAx>
      <c:valAx>
        <c:axId val="4747956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474800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2800" b="1"/>
              <a:t>売上増加率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5.4622603056970823E-2"/>
          <c:y val="7.3253297883219146E-2"/>
          <c:w val="0.94537739694302914"/>
          <c:h val="0.91246098783106655"/>
        </c:manualLayout>
      </c:layout>
      <c:lineChart>
        <c:grouping val="standard"/>
        <c:varyColors val="0"/>
        <c:ser>
          <c:idx val="0"/>
          <c:order val="0"/>
          <c:tx>
            <c:strRef>
              <c:f>総合分析!$B$9:$C$9</c:f>
              <c:strCache>
                <c:ptCount val="2"/>
                <c:pt idx="0">
                  <c:v>売上増加率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10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Pt>
            <c:idx val="5"/>
            <c:marker>
              <c:symbol val="diamond"/>
              <c:size val="10"/>
              <c:spPr>
                <a:solidFill>
                  <a:schemeClr val="accent1"/>
                </a:solidFill>
                <a:ln w="9525">
                  <a:solidFill>
                    <a:schemeClr val="accent1"/>
                  </a:solidFill>
                </a:ln>
                <a:effectLst/>
              </c:spPr>
            </c:marker>
            <c:bubble3D val="0"/>
            <c:spPr>
              <a:ln w="28575" cap="rnd">
                <a:solidFill>
                  <a:srgbClr val="FF0000"/>
                </a:solidFill>
                <a:prstDash val="sysDot"/>
                <a:round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D155-494D-95B2-13B7644BFC45}"/>
              </c:ext>
            </c:extLst>
          </c:dPt>
          <c:dPt>
            <c:idx val="6"/>
            <c:marker>
              <c:symbol val="diamond"/>
              <c:size val="10"/>
              <c:spPr>
                <a:solidFill>
                  <a:schemeClr val="accent1"/>
                </a:solidFill>
                <a:ln w="9525">
                  <a:solidFill>
                    <a:schemeClr val="accent1"/>
                  </a:solidFill>
                </a:ln>
                <a:effectLst/>
              </c:spPr>
            </c:marker>
            <c:bubble3D val="0"/>
            <c:spPr>
              <a:ln w="28575" cap="rnd">
                <a:solidFill>
                  <a:srgbClr val="FF0000"/>
                </a:solidFill>
                <a:prstDash val="sysDot"/>
                <a:round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D155-494D-95B2-13B7644BFC45}"/>
              </c:ext>
            </c:extLst>
          </c:dPt>
          <c:dPt>
            <c:idx val="7"/>
            <c:marker>
              <c:symbol val="diamond"/>
              <c:size val="10"/>
              <c:spPr>
                <a:solidFill>
                  <a:schemeClr val="accent1"/>
                </a:solidFill>
                <a:ln w="9525">
                  <a:solidFill>
                    <a:schemeClr val="accent1"/>
                  </a:solidFill>
                </a:ln>
                <a:effectLst/>
              </c:spPr>
            </c:marker>
            <c:bubble3D val="0"/>
            <c:spPr>
              <a:ln w="28575" cap="rnd">
                <a:solidFill>
                  <a:srgbClr val="FF0000"/>
                </a:solidFill>
                <a:prstDash val="sysDot"/>
                <a:round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D155-494D-95B2-13B7644BFC45}"/>
              </c:ext>
            </c:extLst>
          </c:dPt>
          <c:dLbls>
            <c:dLbl>
              <c:idx val="1"/>
              <c:layout>
                <c:manualLayout>
                  <c:x val="-2.3981900452488689E-2"/>
                  <c:y val="-2.85406824146981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7-D155-494D-95B2-13B7644BFC45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総合分析!$D$3:$K$3</c:f>
              <c:strCache>
                <c:ptCount val="8"/>
                <c:pt idx="0">
                  <c:v>4年前</c:v>
                </c:pt>
                <c:pt idx="1">
                  <c:v>3年前</c:v>
                </c:pt>
                <c:pt idx="2">
                  <c:v>前々期</c:v>
                </c:pt>
                <c:pt idx="3">
                  <c:v>前　期</c:v>
                </c:pt>
                <c:pt idx="4">
                  <c:v>当　期</c:v>
                </c:pt>
                <c:pt idx="5">
                  <c:v>1年後</c:v>
                </c:pt>
                <c:pt idx="6">
                  <c:v>2年後</c:v>
                </c:pt>
                <c:pt idx="7">
                  <c:v>3年後</c:v>
                </c:pt>
              </c:strCache>
            </c:strRef>
          </c:cat>
          <c:val>
            <c:numRef>
              <c:f>総合分析!$D$9:$K$9</c:f>
              <c:numCache>
                <c:formatCode>0.0%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6-D155-494D-95B2-13B7644BFC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4801136"/>
        <c:axId val="474797216"/>
      </c:lineChart>
      <c:catAx>
        <c:axId val="474801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474797216"/>
        <c:crosses val="autoZero"/>
        <c:auto val="1"/>
        <c:lblAlgn val="ctr"/>
        <c:lblOffset val="100"/>
        <c:noMultiLvlLbl val="0"/>
      </c:catAx>
      <c:valAx>
        <c:axId val="474797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4748011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2800" b="1"/>
              <a:t>自己資本比率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4.1112014224028451E-2"/>
          <c:y val="7.784991161819059E-2"/>
          <c:w val="0.94813529760392856"/>
          <c:h val="0.88291797708959852"/>
        </c:manualLayout>
      </c:layout>
      <c:lineChart>
        <c:grouping val="standard"/>
        <c:varyColors val="0"/>
        <c:ser>
          <c:idx val="0"/>
          <c:order val="0"/>
          <c:tx>
            <c:strRef>
              <c:f>総合分析!$B$14</c:f>
              <c:strCache>
                <c:ptCount val="1"/>
                <c:pt idx="0">
                  <c:v>自己資本比率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10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Pt>
            <c:idx val="6"/>
            <c:marker>
              <c:symbol val="diamond"/>
              <c:size val="10"/>
              <c:spPr>
                <a:solidFill>
                  <a:schemeClr val="accent1"/>
                </a:solidFill>
                <a:ln w="9525">
                  <a:solidFill>
                    <a:schemeClr val="accent1"/>
                  </a:solidFill>
                </a:ln>
                <a:effectLst/>
              </c:spPr>
            </c:marker>
            <c:bubble3D val="0"/>
            <c:spPr>
              <a:ln w="28575" cap="rnd">
                <a:solidFill>
                  <a:srgbClr val="FF0000"/>
                </a:solidFill>
                <a:prstDash val="sysDot"/>
                <a:round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862C-4D49-93EB-FBCFF403021A}"/>
              </c:ext>
            </c:extLst>
          </c:dPt>
          <c:dPt>
            <c:idx val="7"/>
            <c:marker>
              <c:symbol val="diamond"/>
              <c:size val="10"/>
              <c:spPr>
                <a:solidFill>
                  <a:schemeClr val="accent1"/>
                </a:solidFill>
                <a:ln w="9525">
                  <a:solidFill>
                    <a:schemeClr val="accent1"/>
                  </a:solidFill>
                </a:ln>
                <a:effectLst/>
              </c:spPr>
            </c:marker>
            <c:bubble3D val="0"/>
            <c:spPr>
              <a:ln w="28575" cap="rnd">
                <a:solidFill>
                  <a:srgbClr val="FF0000"/>
                </a:solidFill>
                <a:prstDash val="sysDot"/>
                <a:round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862C-4D49-93EB-FBCFF403021A}"/>
              </c:ext>
            </c:extLst>
          </c:dPt>
          <c:dPt>
            <c:idx val="8"/>
            <c:marker>
              <c:symbol val="diamond"/>
              <c:size val="10"/>
              <c:spPr>
                <a:solidFill>
                  <a:schemeClr val="accent1"/>
                </a:solidFill>
                <a:ln w="9525">
                  <a:solidFill>
                    <a:schemeClr val="accent1"/>
                  </a:solidFill>
                </a:ln>
                <a:effectLst/>
              </c:spPr>
            </c:marker>
            <c:bubble3D val="0"/>
            <c:spPr>
              <a:ln w="28575" cap="rnd">
                <a:solidFill>
                  <a:srgbClr val="FF0000"/>
                </a:solidFill>
                <a:prstDash val="sysDot"/>
                <a:round/>
              </a:ln>
              <a:effectLst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862C-4D49-93EB-FBCFF403021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総合分析!$C$3:$K$3</c:f>
              <c:strCache>
                <c:ptCount val="9"/>
                <c:pt idx="0">
                  <c:v>5年前</c:v>
                </c:pt>
                <c:pt idx="1">
                  <c:v>4年前</c:v>
                </c:pt>
                <c:pt idx="2">
                  <c:v>3年前</c:v>
                </c:pt>
                <c:pt idx="3">
                  <c:v>前々期</c:v>
                </c:pt>
                <c:pt idx="4">
                  <c:v>前　期</c:v>
                </c:pt>
                <c:pt idx="5">
                  <c:v>当　期</c:v>
                </c:pt>
                <c:pt idx="6">
                  <c:v>1年後</c:v>
                </c:pt>
                <c:pt idx="7">
                  <c:v>2年後</c:v>
                </c:pt>
                <c:pt idx="8">
                  <c:v>3年後</c:v>
                </c:pt>
              </c:strCache>
            </c:strRef>
          </c:cat>
          <c:val>
            <c:numRef>
              <c:f>総合分析!$C$14:$K$14</c:f>
              <c:numCache>
                <c:formatCode>0.0%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6-862C-4D49-93EB-FBCFF403021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74798392"/>
        <c:axId val="474800352"/>
      </c:lineChart>
      <c:catAx>
        <c:axId val="474798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474800352"/>
        <c:crosses val="autoZero"/>
        <c:auto val="1"/>
        <c:lblAlgn val="ctr"/>
        <c:lblOffset val="100"/>
        <c:noMultiLvlLbl val="0"/>
      </c:catAx>
      <c:valAx>
        <c:axId val="4748003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474798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28</xdr:row>
      <xdr:rowOff>77259</xdr:rowOff>
    </xdr:from>
    <xdr:to>
      <xdr:col>6</xdr:col>
      <xdr:colOff>1</xdr:colOff>
      <xdr:row>66</xdr:row>
      <xdr:rowOff>158750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68</xdr:row>
      <xdr:rowOff>215900</xdr:rowOff>
    </xdr:from>
    <xdr:to>
      <xdr:col>5</xdr:col>
      <xdr:colOff>2159000</xdr:colOff>
      <xdr:row>108</xdr:row>
      <xdr:rowOff>50800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xmlns="" id="{00000000-0008-0000-05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17</xdr:col>
      <xdr:colOff>1582209</xdr:colOff>
      <xdr:row>69</xdr:row>
      <xdr:rowOff>28574</xdr:rowOff>
    </xdr:from>
    <xdr:to>
      <xdr:col>23</xdr:col>
      <xdr:colOff>1587500</xdr:colOff>
      <xdr:row>108</xdr:row>
      <xdr:rowOff>76200</xdr:rowOff>
    </xdr:to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xmlns="" id="{00000000-0008-0000-05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11</xdr:col>
      <xdr:colOff>757767</xdr:colOff>
      <xdr:row>28</xdr:row>
      <xdr:rowOff>92074</xdr:rowOff>
    </xdr:from>
    <xdr:to>
      <xdr:col>17</xdr:col>
      <xdr:colOff>1270000</xdr:colOff>
      <xdr:row>67</xdr:row>
      <xdr:rowOff>88899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xmlns="" id="{00000000-0008-0000-05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241300</xdr:colOff>
      <xdr:row>28</xdr:row>
      <xdr:rowOff>88900</xdr:rowOff>
    </xdr:from>
    <xdr:to>
      <xdr:col>11</xdr:col>
      <xdr:colOff>546100</xdr:colOff>
      <xdr:row>67</xdr:row>
      <xdr:rowOff>0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xmlns="" id="{00000000-0008-0000-05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2120900</xdr:colOff>
      <xdr:row>68</xdr:row>
      <xdr:rowOff>203200</xdr:rowOff>
    </xdr:from>
    <xdr:to>
      <xdr:col>11</xdr:col>
      <xdr:colOff>241300</xdr:colOff>
      <xdr:row>107</xdr:row>
      <xdr:rowOff>63500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xmlns="" id="{00000000-0008-0000-0500-00000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11</xdr:col>
      <xdr:colOff>635000</xdr:colOff>
      <xdr:row>68</xdr:row>
      <xdr:rowOff>152400</xdr:rowOff>
    </xdr:from>
    <xdr:to>
      <xdr:col>17</xdr:col>
      <xdr:colOff>1206500</xdr:colOff>
      <xdr:row>107</xdr:row>
      <xdr:rowOff>25400</xdr:rowOff>
    </xdr:to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xmlns="" id="{00000000-0008-0000-05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17</xdr:col>
      <xdr:colOff>1517650</xdr:colOff>
      <xdr:row>28</xdr:row>
      <xdr:rowOff>38100</xdr:rowOff>
    </xdr:from>
    <xdr:to>
      <xdr:col>23</xdr:col>
      <xdr:colOff>1587500</xdr:colOff>
      <xdr:row>67</xdr:row>
      <xdr:rowOff>114300</xdr:rowOff>
    </xdr:to>
    <xdr:graphicFrame macro="">
      <xdr:nvGraphicFramePr>
        <xdr:cNvPr id="13" name="グラフ 12">
          <a:extLst>
            <a:ext uri="{FF2B5EF4-FFF2-40B4-BE49-F238E27FC236}">
              <a16:creationId xmlns:a16="http://schemas.microsoft.com/office/drawing/2014/main" xmlns="" id="{00000000-0008-0000-0500-00000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7"/>
  <sheetViews>
    <sheetView tabSelected="1" zoomScale="60" zoomScaleNormal="60" zoomScaleSheetLayoutView="80" workbookViewId="0">
      <selection activeCell="Z37" sqref="Z37"/>
    </sheetView>
  </sheetViews>
  <sheetFormatPr defaultColWidth="8.88671875" defaultRowHeight="19.2"/>
  <cols>
    <col min="1" max="1" width="25.88671875" style="195" customWidth="1"/>
    <col min="2" max="7" width="9.44140625" style="103" customWidth="1"/>
    <col min="8" max="8" width="25.88671875" style="195" customWidth="1"/>
    <col min="9" max="14" width="9.44140625" style="103" customWidth="1"/>
    <col min="15" max="15" width="2.109375" style="103" customWidth="1"/>
    <col min="16" max="16" width="25.88671875" style="195" customWidth="1"/>
    <col min="17" max="22" width="9.44140625" style="103" customWidth="1"/>
    <col min="23" max="23" width="8.88671875" style="103"/>
    <col min="24" max="24" width="11.109375" style="103" bestFit="1" customWidth="1"/>
    <col min="25" max="16384" width="8.88671875" style="103"/>
  </cols>
  <sheetData>
    <row r="1" spans="1:22" ht="17.55" customHeight="1">
      <c r="A1" s="566" t="s">
        <v>0</v>
      </c>
      <c r="B1" s="566"/>
      <c r="C1" s="566"/>
      <c r="D1" s="566"/>
      <c r="E1" s="566"/>
      <c r="F1" s="102"/>
      <c r="K1" s="279"/>
      <c r="L1" s="104" t="s">
        <v>340</v>
      </c>
      <c r="M1" s="104"/>
    </row>
    <row r="2" spans="1:22">
      <c r="A2" s="566"/>
      <c r="B2" s="566"/>
      <c r="C2" s="566"/>
      <c r="D2" s="566"/>
      <c r="E2" s="566"/>
      <c r="F2" s="102"/>
      <c r="H2" s="196" t="e">
        <f>#REF!</f>
        <v>#REF!</v>
      </c>
      <c r="I2" s="105"/>
      <c r="J2" s="105"/>
      <c r="K2" s="280"/>
      <c r="L2" s="104" t="s">
        <v>341</v>
      </c>
      <c r="M2" s="104"/>
    </row>
    <row r="3" spans="1:22">
      <c r="A3" s="566"/>
      <c r="B3" s="566"/>
      <c r="C3" s="566"/>
      <c r="D3" s="566"/>
      <c r="E3" s="566"/>
      <c r="F3" s="102"/>
    </row>
    <row r="4" spans="1:22">
      <c r="A4" s="566"/>
      <c r="B4" s="566"/>
      <c r="C4" s="566"/>
      <c r="D4" s="566"/>
      <c r="E4" s="566"/>
      <c r="F4" s="102"/>
      <c r="M4" s="103" t="s">
        <v>1</v>
      </c>
      <c r="U4" s="103" t="s">
        <v>2</v>
      </c>
    </row>
    <row r="5" spans="1:22" ht="27" thickBot="1">
      <c r="A5" s="565" t="s">
        <v>3</v>
      </c>
      <c r="B5" s="565"/>
      <c r="C5" s="565"/>
      <c r="D5" s="565"/>
      <c r="E5" s="565"/>
      <c r="F5" s="565"/>
      <c r="G5" s="565"/>
      <c r="H5" s="565"/>
      <c r="I5" s="565"/>
      <c r="J5" s="565"/>
      <c r="K5" s="565"/>
      <c r="L5" s="565"/>
      <c r="M5" s="565"/>
      <c r="N5" s="565"/>
      <c r="O5" s="106"/>
      <c r="P5" s="565" t="s">
        <v>4</v>
      </c>
      <c r="Q5" s="565"/>
      <c r="R5" s="565"/>
      <c r="S5" s="565"/>
      <c r="T5" s="565"/>
      <c r="U5" s="565"/>
      <c r="V5" s="565"/>
    </row>
    <row r="6" spans="1:22" ht="19.8" thickBot="1">
      <c r="A6" s="444" t="s">
        <v>5</v>
      </c>
      <c r="B6" s="445"/>
      <c r="C6" s="446"/>
      <c r="D6" s="446"/>
      <c r="E6" s="446"/>
      <c r="F6" s="446"/>
      <c r="G6" s="447"/>
      <c r="H6" s="444"/>
      <c r="I6" s="448"/>
      <c r="J6" s="446"/>
      <c r="K6" s="449"/>
      <c r="L6" s="446"/>
      <c r="M6" s="446"/>
      <c r="N6" s="447"/>
      <c r="O6" s="106"/>
      <c r="P6" s="194"/>
      <c r="Q6" s="198"/>
      <c r="R6" s="107"/>
      <c r="S6" s="107"/>
      <c r="T6" s="107"/>
      <c r="U6" s="107"/>
      <c r="V6" s="108"/>
    </row>
    <row r="7" spans="1:22" ht="20.100000000000001" customHeight="1">
      <c r="A7" s="450" t="s">
        <v>6</v>
      </c>
      <c r="B7" s="363" t="s">
        <v>7</v>
      </c>
      <c r="C7" s="363" t="s">
        <v>8</v>
      </c>
      <c r="D7" s="363" t="s">
        <v>9</v>
      </c>
      <c r="E7" s="364" t="s">
        <v>10</v>
      </c>
      <c r="F7" s="365" t="s">
        <v>11</v>
      </c>
      <c r="G7" s="366" t="s">
        <v>12</v>
      </c>
      <c r="H7" s="362" t="s">
        <v>13</v>
      </c>
      <c r="I7" s="363" t="s">
        <v>7</v>
      </c>
      <c r="J7" s="451" t="s">
        <v>8</v>
      </c>
      <c r="K7" s="452" t="s">
        <v>9</v>
      </c>
      <c r="L7" s="364" t="s">
        <v>10</v>
      </c>
      <c r="M7" s="365" t="s">
        <v>11</v>
      </c>
      <c r="N7" s="366" t="s">
        <v>12</v>
      </c>
      <c r="O7" s="111"/>
      <c r="P7" s="362" t="s">
        <v>14</v>
      </c>
      <c r="Q7" s="363" t="s">
        <v>7</v>
      </c>
      <c r="R7" s="363" t="s">
        <v>8</v>
      </c>
      <c r="S7" s="363" t="s">
        <v>9</v>
      </c>
      <c r="T7" s="364" t="s">
        <v>10</v>
      </c>
      <c r="U7" s="365" t="s">
        <v>11</v>
      </c>
      <c r="V7" s="366" t="s">
        <v>12</v>
      </c>
    </row>
    <row r="8" spans="1:22" ht="20.100000000000001" customHeight="1">
      <c r="A8" s="453" t="s">
        <v>15</v>
      </c>
      <c r="B8" s="454"/>
      <c r="C8" s="454"/>
      <c r="D8" s="454"/>
      <c r="E8" s="455"/>
      <c r="F8" s="456"/>
      <c r="G8" s="457"/>
      <c r="H8" s="458" t="s">
        <v>16</v>
      </c>
      <c r="I8" s="459"/>
      <c r="J8" s="460"/>
      <c r="K8" s="461"/>
      <c r="L8" s="370"/>
      <c r="M8" s="462"/>
      <c r="N8" s="371"/>
      <c r="O8" s="112"/>
      <c r="P8" s="367" t="s">
        <v>17</v>
      </c>
      <c r="Q8" s="368"/>
      <c r="R8" s="368"/>
      <c r="S8" s="368"/>
      <c r="T8" s="369"/>
      <c r="U8" s="370"/>
      <c r="V8" s="371"/>
    </row>
    <row r="9" spans="1:22" ht="20.100000000000001" customHeight="1" thickBot="1">
      <c r="A9" s="463"/>
      <c r="B9" s="464"/>
      <c r="C9" s="464"/>
      <c r="D9" s="464"/>
      <c r="E9" s="465"/>
      <c r="F9" s="466"/>
      <c r="G9" s="467"/>
      <c r="H9" s="372"/>
      <c r="I9" s="373"/>
      <c r="J9" s="375"/>
      <c r="K9" s="468"/>
      <c r="L9" s="469"/>
      <c r="M9" s="470"/>
      <c r="N9" s="471"/>
      <c r="O9" s="112"/>
      <c r="P9" s="372" t="s">
        <v>18</v>
      </c>
      <c r="Q9" s="373"/>
      <c r="R9" s="373"/>
      <c r="S9" s="373"/>
      <c r="T9" s="374"/>
      <c r="U9" s="375"/>
      <c r="V9" s="376"/>
    </row>
    <row r="10" spans="1:22" ht="20.100000000000001" customHeight="1" thickBot="1">
      <c r="A10" s="472" t="s">
        <v>19</v>
      </c>
      <c r="B10" s="358"/>
      <c r="C10" s="358"/>
      <c r="D10" s="358"/>
      <c r="E10" s="473"/>
      <c r="F10" s="474"/>
      <c r="G10" s="475"/>
      <c r="H10" s="113" t="s">
        <v>20</v>
      </c>
      <c r="I10" s="358"/>
      <c r="J10" s="476"/>
      <c r="K10" s="477"/>
      <c r="L10" s="378"/>
      <c r="M10" s="478"/>
      <c r="N10" s="379"/>
      <c r="O10" s="112"/>
      <c r="P10" s="113" t="s">
        <v>21</v>
      </c>
      <c r="Q10" s="358"/>
      <c r="R10" s="358"/>
      <c r="S10" s="358"/>
      <c r="T10" s="377"/>
      <c r="U10" s="378"/>
      <c r="V10" s="379"/>
    </row>
    <row r="11" spans="1:22" ht="20.100000000000001" customHeight="1">
      <c r="A11" s="479" t="s">
        <v>22</v>
      </c>
      <c r="B11" s="480"/>
      <c r="C11" s="480"/>
      <c r="D11" s="480"/>
      <c r="E11" s="481"/>
      <c r="F11" s="482"/>
      <c r="G11" s="483"/>
      <c r="H11" s="388" t="s">
        <v>23</v>
      </c>
      <c r="I11" s="389"/>
      <c r="J11" s="484"/>
      <c r="K11" s="485"/>
      <c r="L11" s="486"/>
      <c r="M11" s="487"/>
      <c r="N11" s="392"/>
      <c r="O11" s="112"/>
      <c r="P11" s="380"/>
      <c r="Q11" s="381"/>
      <c r="R11" s="381"/>
      <c r="S11" s="381"/>
      <c r="T11" s="382"/>
      <c r="U11" s="383"/>
      <c r="V11" s="384"/>
    </row>
    <row r="12" spans="1:22" ht="20.100000000000001" customHeight="1">
      <c r="A12" s="488" t="s">
        <v>24</v>
      </c>
      <c r="B12" s="489"/>
      <c r="C12" s="489"/>
      <c r="D12" s="489"/>
      <c r="E12" s="490"/>
      <c r="F12" s="491"/>
      <c r="G12" s="492"/>
      <c r="H12" s="393" t="s">
        <v>25</v>
      </c>
      <c r="I12" s="394"/>
      <c r="J12" s="493"/>
      <c r="K12" s="494"/>
      <c r="L12" s="495"/>
      <c r="M12" s="496"/>
      <c r="N12" s="397"/>
      <c r="O12" s="112"/>
      <c r="P12" s="380"/>
      <c r="Q12" s="381"/>
      <c r="R12" s="381"/>
      <c r="S12" s="381"/>
      <c r="T12" s="382"/>
      <c r="U12" s="383"/>
      <c r="V12" s="384"/>
    </row>
    <row r="13" spans="1:22" ht="20.100000000000001" customHeight="1" thickBot="1">
      <c r="A13" s="488" t="s">
        <v>27</v>
      </c>
      <c r="B13" s="489"/>
      <c r="C13" s="489"/>
      <c r="D13" s="489"/>
      <c r="E13" s="490"/>
      <c r="F13" s="491"/>
      <c r="G13" s="492"/>
      <c r="H13" s="393" t="s">
        <v>28</v>
      </c>
      <c r="I13" s="394"/>
      <c r="J13" s="493"/>
      <c r="K13" s="494"/>
      <c r="L13" s="495"/>
      <c r="M13" s="496"/>
      <c r="N13" s="397"/>
      <c r="O13" s="112"/>
      <c r="P13" s="385"/>
      <c r="Q13" s="386"/>
      <c r="R13" s="386"/>
      <c r="S13" s="386"/>
      <c r="T13" s="382"/>
      <c r="U13" s="383"/>
      <c r="V13" s="384"/>
    </row>
    <row r="14" spans="1:22" ht="20.100000000000001" customHeight="1" thickBot="1">
      <c r="A14" s="488" t="s">
        <v>30</v>
      </c>
      <c r="B14" s="489"/>
      <c r="C14" s="489"/>
      <c r="D14" s="489"/>
      <c r="E14" s="490"/>
      <c r="F14" s="491"/>
      <c r="G14" s="492"/>
      <c r="H14" s="385" t="s">
        <v>31</v>
      </c>
      <c r="I14" s="386"/>
      <c r="J14" s="497"/>
      <c r="K14" s="498"/>
      <c r="L14" s="495"/>
      <c r="M14" s="496"/>
      <c r="N14" s="397"/>
      <c r="O14" s="112"/>
      <c r="P14" s="387" t="s">
        <v>26</v>
      </c>
      <c r="Q14" s="358"/>
      <c r="R14" s="358"/>
      <c r="S14" s="358"/>
      <c r="T14" s="377"/>
      <c r="U14" s="378"/>
      <c r="V14" s="379"/>
    </row>
    <row r="15" spans="1:22" ht="20.100000000000001" customHeight="1">
      <c r="A15" s="488" t="s">
        <v>33</v>
      </c>
      <c r="B15" s="489"/>
      <c r="C15" s="489"/>
      <c r="D15" s="489"/>
      <c r="E15" s="490"/>
      <c r="F15" s="491"/>
      <c r="G15" s="492"/>
      <c r="H15" s="393" t="s">
        <v>34</v>
      </c>
      <c r="I15" s="394"/>
      <c r="J15" s="493"/>
      <c r="K15" s="498"/>
      <c r="L15" s="495"/>
      <c r="M15" s="496"/>
      <c r="N15" s="397"/>
      <c r="O15" s="112"/>
      <c r="P15" s="388" t="s">
        <v>29</v>
      </c>
      <c r="Q15" s="389"/>
      <c r="R15" s="389"/>
      <c r="S15" s="389"/>
      <c r="T15" s="390"/>
      <c r="U15" s="391"/>
      <c r="V15" s="392"/>
    </row>
    <row r="16" spans="1:22" ht="20.100000000000001" customHeight="1">
      <c r="A16" s="488" t="s">
        <v>36</v>
      </c>
      <c r="B16" s="394"/>
      <c r="C16" s="394"/>
      <c r="D16" s="394"/>
      <c r="E16" s="490"/>
      <c r="F16" s="491"/>
      <c r="G16" s="492"/>
      <c r="H16" s="393" t="s">
        <v>37</v>
      </c>
      <c r="I16" s="394"/>
      <c r="J16" s="493"/>
      <c r="K16" s="498"/>
      <c r="L16" s="495"/>
      <c r="M16" s="496"/>
      <c r="N16" s="397"/>
      <c r="O16" s="112"/>
      <c r="P16" s="393" t="s">
        <v>32</v>
      </c>
      <c r="Q16" s="394"/>
      <c r="R16" s="394"/>
      <c r="S16" s="394"/>
      <c r="T16" s="395"/>
      <c r="U16" s="396"/>
      <c r="V16" s="397"/>
    </row>
    <row r="17" spans="1:22" ht="20.100000000000001" customHeight="1">
      <c r="A17" s="488" t="s">
        <v>39</v>
      </c>
      <c r="B17" s="394"/>
      <c r="C17" s="394"/>
      <c r="D17" s="394"/>
      <c r="E17" s="490"/>
      <c r="F17" s="491"/>
      <c r="G17" s="492"/>
      <c r="H17" s="393" t="s">
        <v>40</v>
      </c>
      <c r="I17" s="394"/>
      <c r="J17" s="493"/>
      <c r="K17" s="498"/>
      <c r="L17" s="495"/>
      <c r="M17" s="496"/>
      <c r="N17" s="397"/>
      <c r="O17" s="112"/>
      <c r="P17" s="393" t="s">
        <v>35</v>
      </c>
      <c r="Q17" s="394"/>
      <c r="R17" s="394"/>
      <c r="S17" s="394"/>
      <c r="T17" s="395"/>
      <c r="U17" s="396"/>
      <c r="V17" s="397"/>
    </row>
    <row r="18" spans="1:22" ht="20.100000000000001" customHeight="1">
      <c r="A18" s="488" t="s">
        <v>42</v>
      </c>
      <c r="B18" s="394"/>
      <c r="C18" s="394"/>
      <c r="D18" s="394"/>
      <c r="E18" s="490"/>
      <c r="F18" s="491"/>
      <c r="G18" s="492"/>
      <c r="H18" s="393" t="s">
        <v>43</v>
      </c>
      <c r="I18" s="394"/>
      <c r="J18" s="493"/>
      <c r="K18" s="498"/>
      <c r="L18" s="495"/>
      <c r="M18" s="496"/>
      <c r="N18" s="397"/>
      <c r="O18" s="112"/>
      <c r="P18" s="398" t="s">
        <v>38</v>
      </c>
      <c r="Q18" s="399">
        <f t="shared" ref="Q18:S18" si="0">Q15+Q16+Q17</f>
        <v>0</v>
      </c>
      <c r="R18" s="399">
        <f t="shared" si="0"/>
        <v>0</v>
      </c>
      <c r="S18" s="399">
        <f t="shared" si="0"/>
        <v>0</v>
      </c>
      <c r="T18" s="400">
        <f>T15+T16+T17</f>
        <v>0</v>
      </c>
      <c r="U18" s="401">
        <f>U15+U16+U17</f>
        <v>0</v>
      </c>
      <c r="V18" s="402">
        <f>V15+V16+V17</f>
        <v>0</v>
      </c>
    </row>
    <row r="19" spans="1:22" ht="20.100000000000001" customHeight="1">
      <c r="A19" s="488" t="s">
        <v>45</v>
      </c>
      <c r="B19" s="394"/>
      <c r="C19" s="394"/>
      <c r="D19" s="394"/>
      <c r="E19" s="490"/>
      <c r="F19" s="491"/>
      <c r="G19" s="492"/>
      <c r="H19" s="393" t="s">
        <v>46</v>
      </c>
      <c r="I19" s="394"/>
      <c r="J19" s="493"/>
      <c r="K19" s="498"/>
      <c r="L19" s="495"/>
      <c r="M19" s="496"/>
      <c r="N19" s="397"/>
      <c r="O19" s="112"/>
      <c r="P19" s="393" t="s">
        <v>41</v>
      </c>
      <c r="Q19" s="394"/>
      <c r="R19" s="394"/>
      <c r="S19" s="394"/>
      <c r="T19" s="395"/>
      <c r="U19" s="396"/>
      <c r="V19" s="397"/>
    </row>
    <row r="20" spans="1:22" ht="20.100000000000001" customHeight="1" thickBot="1">
      <c r="A20" s="488"/>
      <c r="B20" s="394"/>
      <c r="C20" s="394"/>
      <c r="D20" s="394"/>
      <c r="E20" s="490"/>
      <c r="F20" s="491"/>
      <c r="G20" s="492"/>
      <c r="H20" s="393"/>
      <c r="I20" s="394"/>
      <c r="J20" s="493"/>
      <c r="K20" s="498"/>
      <c r="L20" s="495"/>
      <c r="M20" s="496"/>
      <c r="N20" s="397"/>
      <c r="O20" s="112"/>
      <c r="P20" s="403" t="s">
        <v>44</v>
      </c>
      <c r="Q20" s="404"/>
      <c r="R20" s="404"/>
      <c r="S20" s="404"/>
      <c r="T20" s="405"/>
      <c r="U20" s="406"/>
      <c r="V20" s="407"/>
    </row>
    <row r="21" spans="1:22" ht="20.100000000000001" customHeight="1" thickBot="1">
      <c r="A21" s="488" t="s">
        <v>48</v>
      </c>
      <c r="B21" s="394"/>
      <c r="C21" s="394"/>
      <c r="D21" s="394"/>
      <c r="E21" s="490"/>
      <c r="F21" s="491"/>
      <c r="G21" s="492"/>
      <c r="H21" s="393"/>
      <c r="I21" s="394"/>
      <c r="J21" s="493"/>
      <c r="K21" s="498"/>
      <c r="L21" s="495"/>
      <c r="M21" s="496"/>
      <c r="N21" s="499"/>
      <c r="O21" s="112"/>
      <c r="P21" s="113" t="s">
        <v>47</v>
      </c>
      <c r="Q21" s="358"/>
      <c r="R21" s="358"/>
      <c r="S21" s="358"/>
      <c r="T21" s="377"/>
      <c r="U21" s="378"/>
      <c r="V21" s="379"/>
    </row>
    <row r="22" spans="1:22" ht="20.100000000000001" customHeight="1" thickBot="1">
      <c r="A22" s="488"/>
      <c r="B22" s="394"/>
      <c r="C22" s="394"/>
      <c r="D22" s="394"/>
      <c r="E22" s="490"/>
      <c r="F22" s="491"/>
      <c r="G22" s="492"/>
      <c r="H22" s="500" t="s">
        <v>50</v>
      </c>
      <c r="I22" s="501">
        <f t="shared" ref="I22:J22" si="1">I10-I11-I12-I13-I14-I15-I16-I17-I18-I19-I20-I21</f>
        <v>0</v>
      </c>
      <c r="J22" s="502">
        <f t="shared" si="1"/>
        <v>0</v>
      </c>
      <c r="K22" s="503">
        <f>K10-K11-K12-K13-K14-K15-K16-K17-K18-K19-K20-K21</f>
        <v>0</v>
      </c>
      <c r="L22" s="504">
        <f t="shared" ref="L22:N22" si="2">L10-L11-L12-L13-L14-L15-L16-L17-L18-L19-L20-L21</f>
        <v>0</v>
      </c>
      <c r="M22" s="505">
        <f t="shared" si="2"/>
        <v>0</v>
      </c>
      <c r="N22" s="506">
        <f t="shared" si="2"/>
        <v>0</v>
      </c>
      <c r="O22" s="112"/>
      <c r="P22" s="380"/>
      <c r="Q22" s="381"/>
      <c r="R22" s="381"/>
      <c r="S22" s="381"/>
      <c r="T22" s="382"/>
      <c r="U22" s="383"/>
      <c r="V22" s="384"/>
    </row>
    <row r="23" spans="1:22" ht="20.100000000000001" customHeight="1" thickBot="1">
      <c r="A23" s="488"/>
      <c r="B23" s="394"/>
      <c r="C23" s="394"/>
      <c r="D23" s="394"/>
      <c r="E23" s="490"/>
      <c r="F23" s="491"/>
      <c r="G23" s="492"/>
      <c r="H23" s="113" t="s">
        <v>51</v>
      </c>
      <c r="I23" s="358"/>
      <c r="J23" s="476"/>
      <c r="K23" s="477"/>
      <c r="L23" s="378"/>
      <c r="M23" s="478"/>
      <c r="N23" s="379"/>
      <c r="O23" s="112"/>
      <c r="P23" s="113" t="s">
        <v>49</v>
      </c>
      <c r="Q23" s="358"/>
      <c r="R23" s="358"/>
      <c r="S23" s="358"/>
      <c r="T23" s="377"/>
      <c r="U23" s="378"/>
      <c r="V23" s="379"/>
    </row>
    <row r="24" spans="1:22" ht="20.100000000000001" customHeight="1" thickBot="1">
      <c r="A24" s="488" t="s">
        <v>53</v>
      </c>
      <c r="B24" s="507"/>
      <c r="C24" s="507"/>
      <c r="D24" s="507"/>
      <c r="E24" s="490"/>
      <c r="F24" s="491"/>
      <c r="G24" s="492"/>
      <c r="H24" s="388" t="s">
        <v>54</v>
      </c>
      <c r="I24" s="389"/>
      <c r="J24" s="484"/>
      <c r="K24" s="485"/>
      <c r="L24" s="486"/>
      <c r="M24" s="487"/>
      <c r="N24" s="508"/>
      <c r="O24" s="112"/>
      <c r="P24" s="380"/>
      <c r="Q24" s="386"/>
      <c r="R24" s="386"/>
      <c r="S24" s="386"/>
      <c r="T24" s="382"/>
      <c r="U24" s="383"/>
      <c r="V24" s="384"/>
    </row>
    <row r="25" spans="1:22" ht="20.100000000000001" customHeight="1" thickBot="1">
      <c r="A25" s="488"/>
      <c r="B25" s="507"/>
      <c r="C25" s="507"/>
      <c r="D25" s="507"/>
      <c r="E25" s="490"/>
      <c r="F25" s="491"/>
      <c r="G25" s="492"/>
      <c r="H25" s="393" t="s">
        <v>55</v>
      </c>
      <c r="I25" s="394"/>
      <c r="J25" s="493"/>
      <c r="K25" s="498"/>
      <c r="L25" s="495"/>
      <c r="M25" s="496"/>
      <c r="N25" s="499"/>
      <c r="O25" s="112"/>
      <c r="P25" s="113" t="s">
        <v>52</v>
      </c>
      <c r="Q25" s="358"/>
      <c r="R25" s="358"/>
      <c r="S25" s="358"/>
      <c r="T25" s="377"/>
      <c r="U25" s="378"/>
      <c r="V25" s="379"/>
    </row>
    <row r="26" spans="1:22" ht="20.100000000000001" customHeight="1" thickBot="1">
      <c r="A26" s="509" t="s">
        <v>57</v>
      </c>
      <c r="B26" s="510">
        <f t="shared" ref="B26:E26" si="3">B10-B11-B12-B13-B14-B15-B16-B17-B18-B19-B20-B21-B22-B23-B24-B25</f>
        <v>0</v>
      </c>
      <c r="C26" s="510">
        <f t="shared" si="3"/>
        <v>0</v>
      </c>
      <c r="D26" s="510">
        <f t="shared" si="3"/>
        <v>0</v>
      </c>
      <c r="E26" s="511">
        <f t="shared" si="3"/>
        <v>0</v>
      </c>
      <c r="F26" s="512">
        <f>F10-F11-F12-F13-F14-F15-F16-F17-F18-F19-F20-F21-F22-F23-F24-F25</f>
        <v>0</v>
      </c>
      <c r="G26" s="513">
        <f>G10-G11-G12-G13-G14-G15-G16-G17-G18-G19-G20-G21-G22-G23-G24-G25</f>
        <v>0</v>
      </c>
      <c r="H26" s="393" t="s">
        <v>58</v>
      </c>
      <c r="I26" s="394"/>
      <c r="J26" s="493"/>
      <c r="K26" s="498"/>
      <c r="L26" s="495"/>
      <c r="M26" s="496"/>
      <c r="N26" s="499"/>
      <c r="O26" s="112"/>
      <c r="P26" s="393" t="s">
        <v>56</v>
      </c>
      <c r="Q26" s="394"/>
      <c r="R26" s="394"/>
      <c r="S26" s="394"/>
      <c r="T26" s="395"/>
      <c r="U26" s="396"/>
      <c r="V26" s="397"/>
    </row>
    <row r="27" spans="1:22" ht="20.100000000000001" customHeight="1" thickBot="1">
      <c r="A27" s="472" t="s">
        <v>60</v>
      </c>
      <c r="B27" s="358"/>
      <c r="C27" s="358"/>
      <c r="D27" s="358"/>
      <c r="E27" s="473"/>
      <c r="F27" s="474"/>
      <c r="G27" s="475"/>
      <c r="H27" s="393" t="s">
        <v>61</v>
      </c>
      <c r="I27" s="394"/>
      <c r="J27" s="493"/>
      <c r="K27" s="498"/>
      <c r="L27" s="495"/>
      <c r="M27" s="496"/>
      <c r="N27" s="499"/>
      <c r="O27" s="112"/>
      <c r="P27" s="408" t="s">
        <v>59</v>
      </c>
      <c r="Q27" s="409"/>
      <c r="R27" s="409"/>
      <c r="S27" s="409"/>
      <c r="T27" s="410"/>
      <c r="U27" s="411"/>
      <c r="V27" s="412"/>
    </row>
    <row r="28" spans="1:22" ht="20.100000000000001" customHeight="1">
      <c r="A28" s="514" t="s">
        <v>63</v>
      </c>
      <c r="B28" s="515"/>
      <c r="C28" s="515"/>
      <c r="D28" s="515"/>
      <c r="E28" s="516"/>
      <c r="F28" s="517"/>
      <c r="G28" s="518"/>
      <c r="H28" s="393" t="s">
        <v>64</v>
      </c>
      <c r="I28" s="394"/>
      <c r="J28" s="493"/>
      <c r="K28" s="498"/>
      <c r="L28" s="495"/>
      <c r="M28" s="496"/>
      <c r="N28" s="499"/>
      <c r="O28" s="112"/>
      <c r="P28" s="393" t="s">
        <v>62</v>
      </c>
      <c r="Q28" s="394"/>
      <c r="R28" s="394"/>
      <c r="S28" s="394"/>
      <c r="T28" s="395"/>
      <c r="U28" s="396"/>
      <c r="V28" s="397"/>
    </row>
    <row r="29" spans="1:22" ht="20.100000000000001" customHeight="1">
      <c r="A29" s="488" t="s">
        <v>70</v>
      </c>
      <c r="B29" s="394"/>
      <c r="C29" s="394"/>
      <c r="D29" s="394"/>
      <c r="E29" s="490"/>
      <c r="F29" s="491"/>
      <c r="G29" s="492"/>
      <c r="H29" s="393" t="s">
        <v>66</v>
      </c>
      <c r="I29" s="519"/>
      <c r="J29" s="520"/>
      <c r="K29" s="498"/>
      <c r="L29" s="495"/>
      <c r="M29" s="496"/>
      <c r="N29" s="499"/>
      <c r="O29" s="112"/>
      <c r="P29" s="393" t="s">
        <v>65</v>
      </c>
      <c r="Q29" s="394"/>
      <c r="R29" s="394"/>
      <c r="S29" s="394"/>
      <c r="T29" s="395"/>
      <c r="U29" s="396"/>
      <c r="V29" s="397"/>
    </row>
    <row r="30" spans="1:22" ht="20.100000000000001" customHeight="1">
      <c r="A30" s="488" t="s">
        <v>343</v>
      </c>
      <c r="B30" s="394"/>
      <c r="C30" s="394"/>
      <c r="D30" s="394"/>
      <c r="E30" s="490"/>
      <c r="F30" s="491"/>
      <c r="G30" s="492"/>
      <c r="H30" s="393" t="s">
        <v>68</v>
      </c>
      <c r="I30" s="519"/>
      <c r="J30" s="520"/>
      <c r="K30" s="498"/>
      <c r="L30" s="495"/>
      <c r="M30" s="496"/>
      <c r="N30" s="499"/>
      <c r="O30" s="112"/>
      <c r="P30" s="393" t="s">
        <v>67</v>
      </c>
      <c r="Q30" s="394"/>
      <c r="R30" s="394"/>
      <c r="S30" s="394"/>
      <c r="T30" s="395"/>
      <c r="U30" s="396"/>
      <c r="V30" s="397"/>
    </row>
    <row r="31" spans="1:22" ht="20.100000000000001" customHeight="1" thickBot="1">
      <c r="A31" s="488" t="s">
        <v>342</v>
      </c>
      <c r="B31" s="394"/>
      <c r="C31" s="394"/>
      <c r="D31" s="394"/>
      <c r="E31" s="490"/>
      <c r="F31" s="491"/>
      <c r="G31" s="492"/>
      <c r="H31" s="500" t="s">
        <v>71</v>
      </c>
      <c r="I31" s="501">
        <f t="shared" ref="I31:J31" si="4">I23-I24-I25-I26-I27-I28-I29-I30</f>
        <v>0</v>
      </c>
      <c r="J31" s="502">
        <f t="shared" si="4"/>
        <v>0</v>
      </c>
      <c r="K31" s="503">
        <f>K23-K24-K25-K26-K27-K28-K29-K30</f>
        <v>0</v>
      </c>
      <c r="L31" s="504">
        <f t="shared" ref="L31:N31" si="5">L23-L24-L25-L26-L27-L28-L29-L30</f>
        <v>0</v>
      </c>
      <c r="M31" s="505">
        <f t="shared" si="5"/>
        <v>0</v>
      </c>
      <c r="N31" s="506">
        <f t="shared" si="5"/>
        <v>0</v>
      </c>
      <c r="O31" s="112"/>
      <c r="P31" s="408" t="s">
        <v>69</v>
      </c>
      <c r="Q31" s="409"/>
      <c r="R31" s="409"/>
      <c r="S31" s="409"/>
      <c r="T31" s="410"/>
      <c r="U31" s="411"/>
      <c r="V31" s="412"/>
    </row>
    <row r="32" spans="1:22" ht="20.100000000000001" customHeight="1" thickBot="1">
      <c r="A32" s="562" t="s">
        <v>73</v>
      </c>
      <c r="B32" s="394"/>
      <c r="C32" s="394"/>
      <c r="D32" s="394"/>
      <c r="E32" s="490"/>
      <c r="F32" s="491"/>
      <c r="G32" s="492"/>
      <c r="H32" s="113" t="s">
        <v>74</v>
      </c>
      <c r="I32" s="358"/>
      <c r="J32" s="476"/>
      <c r="K32" s="477"/>
      <c r="L32" s="378"/>
      <c r="M32" s="478"/>
      <c r="N32" s="379"/>
      <c r="O32" s="112"/>
      <c r="P32" s="393" t="s">
        <v>72</v>
      </c>
      <c r="Q32" s="394"/>
      <c r="R32" s="394"/>
      <c r="S32" s="394"/>
      <c r="T32" s="395"/>
      <c r="U32" s="396"/>
      <c r="V32" s="397"/>
    </row>
    <row r="33" spans="1:22" ht="20.100000000000001" customHeight="1" thickBot="1">
      <c r="A33" s="563" t="s">
        <v>344</v>
      </c>
      <c r="B33" s="521"/>
      <c r="C33" s="521"/>
      <c r="D33" s="521"/>
      <c r="E33" s="522"/>
      <c r="F33" s="523"/>
      <c r="G33" s="522"/>
      <c r="H33" s="380"/>
      <c r="I33" s="386"/>
      <c r="J33" s="497"/>
      <c r="K33" s="524"/>
      <c r="L33" s="383"/>
      <c r="M33" s="525"/>
      <c r="N33" s="384"/>
      <c r="O33" s="112"/>
      <c r="P33" s="393" t="s">
        <v>75</v>
      </c>
      <c r="Q33" s="394"/>
      <c r="R33" s="394"/>
      <c r="S33" s="394"/>
      <c r="T33" s="395"/>
      <c r="U33" s="396"/>
      <c r="V33" s="397"/>
    </row>
    <row r="34" spans="1:22" ht="20.100000000000001" customHeight="1" thickBot="1">
      <c r="A34" s="564" t="s">
        <v>76</v>
      </c>
      <c r="B34" s="526">
        <f t="shared" ref="B34:F34" si="6">B28-B29-B30-B31-B32</f>
        <v>0</v>
      </c>
      <c r="C34" s="526">
        <f t="shared" si="6"/>
        <v>0</v>
      </c>
      <c r="D34" s="526">
        <f t="shared" si="6"/>
        <v>0</v>
      </c>
      <c r="E34" s="511">
        <f t="shared" si="6"/>
        <v>0</v>
      </c>
      <c r="F34" s="512">
        <f t="shared" si="6"/>
        <v>0</v>
      </c>
      <c r="G34" s="513">
        <f>G28-G29-G30-G31-G32</f>
        <v>0</v>
      </c>
      <c r="H34" s="527" t="s">
        <v>78</v>
      </c>
      <c r="I34" s="419"/>
      <c r="J34" s="528"/>
      <c r="K34" s="529"/>
      <c r="L34" s="530"/>
      <c r="M34" s="531"/>
      <c r="N34" s="532"/>
      <c r="O34" s="112"/>
      <c r="P34" s="403" t="s">
        <v>77</v>
      </c>
      <c r="Q34" s="404"/>
      <c r="R34" s="404"/>
      <c r="S34" s="404"/>
      <c r="T34" s="405"/>
      <c r="U34" s="406"/>
      <c r="V34" s="407"/>
    </row>
    <row r="35" spans="1:22" ht="20.100000000000001" customHeight="1" thickBot="1">
      <c r="A35" s="533" t="s">
        <v>80</v>
      </c>
      <c r="B35" s="409"/>
      <c r="C35" s="409"/>
      <c r="D35" s="409"/>
      <c r="E35" s="534"/>
      <c r="F35" s="535"/>
      <c r="G35" s="536"/>
      <c r="H35" s="393" t="s">
        <v>81</v>
      </c>
      <c r="I35" s="507"/>
      <c r="J35" s="537"/>
      <c r="K35" s="494"/>
      <c r="L35" s="396"/>
      <c r="M35" s="538"/>
      <c r="N35" s="397"/>
      <c r="O35" s="112"/>
      <c r="P35" s="113" t="s">
        <v>79</v>
      </c>
      <c r="Q35" s="358"/>
      <c r="R35" s="358"/>
      <c r="S35" s="358"/>
      <c r="T35" s="377"/>
      <c r="U35" s="378"/>
      <c r="V35" s="379"/>
    </row>
    <row r="36" spans="1:22" ht="20.100000000000001" customHeight="1">
      <c r="A36" s="488" t="s">
        <v>82</v>
      </c>
      <c r="B36" s="394"/>
      <c r="C36" s="394"/>
      <c r="D36" s="394"/>
      <c r="E36" s="490"/>
      <c r="F36" s="491"/>
      <c r="G36" s="492"/>
      <c r="H36" s="393" t="s">
        <v>83</v>
      </c>
      <c r="I36" s="507"/>
      <c r="J36" s="537"/>
      <c r="K36" s="494"/>
      <c r="L36" s="396"/>
      <c r="M36" s="538"/>
      <c r="N36" s="397"/>
      <c r="O36" s="112"/>
      <c r="P36" s="388"/>
      <c r="Q36" s="389"/>
      <c r="R36" s="389"/>
      <c r="S36" s="389"/>
      <c r="T36" s="390"/>
      <c r="U36" s="391"/>
      <c r="V36" s="392"/>
    </row>
    <row r="37" spans="1:22" ht="20.100000000000001" customHeight="1" thickBot="1">
      <c r="A37" s="488" t="s">
        <v>84</v>
      </c>
      <c r="B37" s="394"/>
      <c r="C37" s="394"/>
      <c r="D37" s="394"/>
      <c r="E37" s="490"/>
      <c r="F37" s="491"/>
      <c r="G37" s="492"/>
      <c r="H37" s="539" t="s">
        <v>85</v>
      </c>
      <c r="I37" s="409"/>
      <c r="J37" s="540"/>
      <c r="K37" s="541"/>
      <c r="L37" s="411"/>
      <c r="M37" s="542"/>
      <c r="N37" s="412"/>
      <c r="O37" s="112"/>
      <c r="P37" s="413"/>
      <c r="Q37" s="414"/>
      <c r="R37" s="414"/>
      <c r="S37" s="414"/>
      <c r="T37" s="415"/>
      <c r="U37" s="416"/>
      <c r="V37" s="417"/>
    </row>
    <row r="38" spans="1:22" ht="20.100000000000001" customHeight="1">
      <c r="A38" s="488"/>
      <c r="B38" s="394"/>
      <c r="C38" s="394"/>
      <c r="D38" s="394"/>
      <c r="E38" s="490"/>
      <c r="F38" s="491"/>
      <c r="G38" s="492"/>
      <c r="H38" s="393" t="s">
        <v>87</v>
      </c>
      <c r="I38" s="507"/>
      <c r="J38" s="537"/>
      <c r="K38" s="494"/>
      <c r="L38" s="396"/>
      <c r="M38" s="538"/>
      <c r="N38" s="397"/>
      <c r="O38" s="112"/>
      <c r="P38" s="418" t="s">
        <v>86</v>
      </c>
      <c r="Q38" s="419"/>
      <c r="R38" s="419"/>
      <c r="S38" s="419"/>
      <c r="T38" s="420"/>
      <c r="U38" s="421"/>
      <c r="V38" s="422"/>
    </row>
    <row r="39" spans="1:22" ht="20.100000000000001" customHeight="1">
      <c r="A39" s="533" t="s">
        <v>88</v>
      </c>
      <c r="B39" s="409"/>
      <c r="C39" s="409"/>
      <c r="D39" s="409"/>
      <c r="E39" s="534"/>
      <c r="F39" s="535"/>
      <c r="G39" s="536"/>
      <c r="H39" s="393" t="s">
        <v>89</v>
      </c>
      <c r="I39" s="507"/>
      <c r="J39" s="537"/>
      <c r="K39" s="494"/>
      <c r="L39" s="396"/>
      <c r="M39" s="538"/>
      <c r="N39" s="397"/>
      <c r="O39" s="112"/>
      <c r="P39" s="408" t="s">
        <v>90</v>
      </c>
      <c r="Q39" s="409"/>
      <c r="R39" s="409"/>
      <c r="S39" s="409"/>
      <c r="T39" s="410"/>
      <c r="U39" s="411"/>
      <c r="V39" s="412"/>
    </row>
    <row r="40" spans="1:22" ht="20.100000000000001" customHeight="1">
      <c r="A40" s="488" t="s">
        <v>91</v>
      </c>
      <c r="B40" s="394"/>
      <c r="C40" s="394"/>
      <c r="D40" s="394"/>
      <c r="E40" s="490"/>
      <c r="F40" s="491"/>
      <c r="G40" s="492"/>
      <c r="H40" s="393" t="s">
        <v>92</v>
      </c>
      <c r="I40" s="507"/>
      <c r="J40" s="537"/>
      <c r="K40" s="494"/>
      <c r="L40" s="396"/>
      <c r="M40" s="538"/>
      <c r="N40" s="397"/>
      <c r="O40" s="112"/>
      <c r="P40" s="393" t="s">
        <v>93</v>
      </c>
      <c r="Q40" s="394"/>
      <c r="R40" s="394"/>
      <c r="S40" s="394"/>
      <c r="T40" s="395"/>
      <c r="U40" s="396"/>
      <c r="V40" s="397"/>
    </row>
    <row r="41" spans="1:22" ht="20.100000000000001" customHeight="1">
      <c r="A41" s="488" t="s">
        <v>94</v>
      </c>
      <c r="B41" s="394"/>
      <c r="C41" s="394"/>
      <c r="D41" s="394"/>
      <c r="E41" s="490"/>
      <c r="F41" s="491"/>
      <c r="G41" s="492"/>
      <c r="H41" s="393" t="s">
        <v>95</v>
      </c>
      <c r="I41" s="507"/>
      <c r="J41" s="537"/>
      <c r="K41" s="494"/>
      <c r="L41" s="396"/>
      <c r="M41" s="538"/>
      <c r="N41" s="397"/>
      <c r="O41" s="112"/>
      <c r="P41" s="393" t="s">
        <v>96</v>
      </c>
      <c r="Q41" s="394"/>
      <c r="R41" s="394"/>
      <c r="S41" s="394"/>
      <c r="T41" s="395"/>
      <c r="U41" s="396"/>
      <c r="V41" s="397"/>
    </row>
    <row r="42" spans="1:22" ht="20.100000000000001" customHeight="1">
      <c r="A42" s="488" t="s">
        <v>97</v>
      </c>
      <c r="B42" s="394"/>
      <c r="C42" s="394"/>
      <c r="D42" s="394"/>
      <c r="E42" s="490"/>
      <c r="F42" s="491"/>
      <c r="G42" s="492"/>
      <c r="H42" s="543" t="s">
        <v>98</v>
      </c>
      <c r="I42" s="399">
        <f t="shared" ref="I42:J42" si="7">I44-I43</f>
        <v>0</v>
      </c>
      <c r="J42" s="544">
        <f t="shared" si="7"/>
        <v>0</v>
      </c>
      <c r="K42" s="545">
        <f>K44-K43</f>
        <v>0</v>
      </c>
      <c r="L42" s="401">
        <f t="shared" ref="L42:N42" si="8">L44-L43</f>
        <v>0</v>
      </c>
      <c r="M42" s="546">
        <f t="shared" si="8"/>
        <v>0</v>
      </c>
      <c r="N42" s="402">
        <f t="shared" si="8"/>
        <v>0</v>
      </c>
      <c r="O42" s="112"/>
      <c r="P42" s="408" t="s">
        <v>99</v>
      </c>
      <c r="Q42" s="409"/>
      <c r="R42" s="409"/>
      <c r="S42" s="409"/>
      <c r="T42" s="410"/>
      <c r="U42" s="411"/>
      <c r="V42" s="412"/>
    </row>
    <row r="43" spans="1:22" ht="20.100000000000001" customHeight="1" thickBot="1">
      <c r="A43" s="488" t="s">
        <v>100</v>
      </c>
      <c r="B43" s="394"/>
      <c r="C43" s="394"/>
      <c r="D43" s="394"/>
      <c r="E43" s="490"/>
      <c r="F43" s="491"/>
      <c r="G43" s="492"/>
      <c r="H43" s="403" t="s">
        <v>101</v>
      </c>
      <c r="I43" s="404"/>
      <c r="J43" s="547"/>
      <c r="K43" s="548"/>
      <c r="L43" s="469"/>
      <c r="M43" s="470"/>
      <c r="N43" s="376"/>
      <c r="O43" s="112"/>
      <c r="P43" s="393"/>
      <c r="Q43" s="394"/>
      <c r="R43" s="394"/>
      <c r="S43" s="394"/>
      <c r="T43" s="395"/>
      <c r="U43" s="396"/>
      <c r="V43" s="397"/>
    </row>
    <row r="44" spans="1:22" ht="20.100000000000001" customHeight="1" thickBot="1">
      <c r="A44" s="488" t="s">
        <v>102</v>
      </c>
      <c r="B44" s="394"/>
      <c r="C44" s="394"/>
      <c r="D44" s="394"/>
      <c r="E44" s="490"/>
      <c r="F44" s="491"/>
      <c r="G44" s="492"/>
      <c r="H44" s="113" t="s">
        <v>103</v>
      </c>
      <c r="I44" s="358"/>
      <c r="J44" s="476"/>
      <c r="K44" s="549"/>
      <c r="L44" s="378"/>
      <c r="M44" s="478"/>
      <c r="N44" s="379"/>
      <c r="O44" s="112"/>
      <c r="P44" s="403"/>
      <c r="Q44" s="404"/>
      <c r="R44" s="404"/>
      <c r="S44" s="404"/>
      <c r="T44" s="405"/>
      <c r="U44" s="406"/>
      <c r="V44" s="407"/>
    </row>
    <row r="45" spans="1:22" ht="20.100000000000001" customHeight="1" thickBot="1">
      <c r="A45" s="488" t="s">
        <v>345</v>
      </c>
      <c r="B45" s="394"/>
      <c r="C45" s="394"/>
      <c r="D45" s="394"/>
      <c r="E45" s="490"/>
      <c r="F45" s="491"/>
      <c r="G45" s="492"/>
      <c r="H45" s="388"/>
      <c r="I45" s="389"/>
      <c r="J45" s="484"/>
      <c r="K45" s="550"/>
      <c r="L45" s="486"/>
      <c r="M45" s="487"/>
      <c r="N45" s="508"/>
      <c r="O45" s="112"/>
      <c r="P45" s="387" t="s">
        <v>104</v>
      </c>
      <c r="Q45" s="358"/>
      <c r="R45" s="358"/>
      <c r="S45" s="358"/>
      <c r="T45" s="377"/>
      <c r="U45" s="378"/>
      <c r="V45" s="379"/>
    </row>
    <row r="46" spans="1:22" ht="20.100000000000001" customHeight="1" thickBot="1">
      <c r="A46" s="488" t="s">
        <v>346</v>
      </c>
      <c r="B46" s="394"/>
      <c r="C46" s="394"/>
      <c r="D46" s="394"/>
      <c r="E46" s="490"/>
      <c r="F46" s="491"/>
      <c r="G46" s="492"/>
      <c r="H46" s="393"/>
      <c r="I46" s="394"/>
      <c r="J46" s="493"/>
      <c r="K46" s="498"/>
      <c r="L46" s="495"/>
      <c r="M46" s="496"/>
      <c r="N46" s="499"/>
      <c r="O46" s="112"/>
      <c r="P46" s="385" t="s">
        <v>105</v>
      </c>
      <c r="Q46" s="386"/>
      <c r="R46" s="386"/>
      <c r="S46" s="386"/>
      <c r="T46" s="382"/>
      <c r="U46" s="383"/>
      <c r="V46" s="384"/>
    </row>
    <row r="47" spans="1:22" ht="20.100000000000001" customHeight="1" thickBot="1">
      <c r="A47" s="488" t="s">
        <v>347</v>
      </c>
      <c r="B47" s="394"/>
      <c r="C47" s="394"/>
      <c r="D47" s="394"/>
      <c r="E47" s="490"/>
      <c r="F47" s="491"/>
      <c r="G47" s="492"/>
      <c r="H47" s="551"/>
      <c r="I47" s="507"/>
      <c r="J47" s="537"/>
      <c r="K47" s="494"/>
      <c r="L47" s="396"/>
      <c r="M47" s="538"/>
      <c r="N47" s="397"/>
      <c r="O47" s="112"/>
      <c r="P47" s="387" t="s">
        <v>106</v>
      </c>
      <c r="Q47" s="358"/>
      <c r="R47" s="358"/>
      <c r="S47" s="358"/>
      <c r="T47" s="377"/>
      <c r="U47" s="378"/>
      <c r="V47" s="379"/>
    </row>
    <row r="48" spans="1:22" ht="20.100000000000001" customHeight="1" thickBot="1">
      <c r="A48" s="552" t="s">
        <v>107</v>
      </c>
      <c r="B48" s="501">
        <f>B39-B40-B41-B42-B43-B44-B45-B46-B47</f>
        <v>0</v>
      </c>
      <c r="C48" s="501">
        <f t="shared" ref="C48:G48" si="9">C39-C40-C41-C42-C43-C44-C45-C46-C47</f>
        <v>0</v>
      </c>
      <c r="D48" s="501">
        <f t="shared" si="9"/>
        <v>0</v>
      </c>
      <c r="E48" s="553">
        <f t="shared" si="9"/>
        <v>0</v>
      </c>
      <c r="F48" s="554">
        <f t="shared" si="9"/>
        <v>0</v>
      </c>
      <c r="G48" s="555">
        <f t="shared" si="9"/>
        <v>0</v>
      </c>
      <c r="H48" s="380"/>
      <c r="I48" s="386"/>
      <c r="J48" s="497"/>
      <c r="K48" s="524"/>
      <c r="L48" s="383"/>
      <c r="M48" s="525"/>
      <c r="N48" s="384"/>
      <c r="O48" s="112"/>
      <c r="P48" s="388" t="s">
        <v>108</v>
      </c>
      <c r="Q48" s="389"/>
      <c r="R48" s="389"/>
      <c r="S48" s="389"/>
      <c r="T48" s="390"/>
      <c r="U48" s="391"/>
      <c r="V48" s="392"/>
    </row>
    <row r="49" spans="1:24" ht="20.100000000000001" customHeight="1" thickBot="1">
      <c r="A49" s="472" t="s">
        <v>109</v>
      </c>
      <c r="B49" s="358"/>
      <c r="C49" s="358"/>
      <c r="D49" s="358"/>
      <c r="E49" s="473"/>
      <c r="F49" s="474"/>
      <c r="G49" s="475"/>
      <c r="H49" s="556"/>
      <c r="I49" s="557"/>
      <c r="J49" s="558"/>
      <c r="K49" s="559"/>
      <c r="L49" s="558"/>
      <c r="M49" s="560"/>
      <c r="N49" s="561"/>
      <c r="O49" s="112"/>
      <c r="P49" s="403" t="s">
        <v>110</v>
      </c>
      <c r="Q49" s="404"/>
      <c r="R49" s="404"/>
      <c r="S49" s="404"/>
      <c r="T49" s="405"/>
      <c r="U49" s="406"/>
      <c r="V49" s="407"/>
      <c r="X49" s="114"/>
    </row>
    <row r="50" spans="1:24" ht="20.100000000000001" customHeight="1" thickBot="1">
      <c r="A50" s="472" t="s">
        <v>111</v>
      </c>
      <c r="B50" s="358"/>
      <c r="C50" s="358"/>
      <c r="D50" s="358"/>
      <c r="E50" s="473"/>
      <c r="F50" s="474"/>
      <c r="G50" s="475"/>
      <c r="H50" s="113" t="s">
        <v>112</v>
      </c>
      <c r="I50" s="358"/>
      <c r="J50" s="476"/>
      <c r="K50" s="477"/>
      <c r="L50" s="378"/>
      <c r="M50" s="478"/>
      <c r="N50" s="379"/>
      <c r="O50" s="112"/>
      <c r="P50" s="423" t="s">
        <v>113</v>
      </c>
      <c r="Q50" s="424">
        <f t="shared" ref="Q50:U50" si="10">Q47-Q48+Q49</f>
        <v>0</v>
      </c>
      <c r="R50" s="424">
        <f t="shared" si="10"/>
        <v>0</v>
      </c>
      <c r="S50" s="424">
        <f t="shared" si="10"/>
        <v>0</v>
      </c>
      <c r="T50" s="425">
        <f t="shared" si="10"/>
        <v>0</v>
      </c>
      <c r="U50" s="426">
        <f t="shared" si="10"/>
        <v>0</v>
      </c>
      <c r="V50" s="427">
        <f>V47-V48+V49</f>
        <v>0</v>
      </c>
    </row>
    <row r="51" spans="1:24" ht="20.100000000000001" customHeight="1" thickBot="1">
      <c r="E51" s="115"/>
      <c r="F51" s="115"/>
      <c r="G51" s="115"/>
      <c r="H51" s="197"/>
      <c r="I51" s="115"/>
      <c r="J51" s="115"/>
      <c r="K51" s="115"/>
      <c r="L51" s="115"/>
      <c r="M51" s="115"/>
      <c r="N51" s="115"/>
      <c r="O51" s="112"/>
      <c r="P51" s="428"/>
      <c r="Q51" s="429"/>
      <c r="R51" s="429"/>
      <c r="S51" s="429"/>
      <c r="T51" s="430"/>
      <c r="U51" s="430"/>
      <c r="V51" s="430"/>
    </row>
    <row r="52" spans="1:24" ht="20.100000000000001" customHeight="1">
      <c r="E52" s="115"/>
      <c r="F52" s="115"/>
      <c r="G52" s="115"/>
      <c r="H52" s="197"/>
      <c r="I52" s="115"/>
      <c r="J52" s="115"/>
      <c r="K52" s="115"/>
      <c r="L52" s="115"/>
      <c r="M52" s="115"/>
      <c r="N52" s="115"/>
      <c r="O52" s="112"/>
      <c r="P52" s="418"/>
      <c r="Q52" s="419"/>
      <c r="R52" s="419"/>
      <c r="S52" s="419"/>
      <c r="T52" s="420"/>
      <c r="U52" s="421"/>
      <c r="V52" s="422"/>
    </row>
    <row r="53" spans="1:24" ht="20.100000000000001" customHeight="1">
      <c r="O53" s="112"/>
      <c r="P53" s="393" t="s">
        <v>114</v>
      </c>
      <c r="Q53" s="394"/>
      <c r="R53" s="394"/>
      <c r="S53" s="394"/>
      <c r="T53" s="431"/>
      <c r="U53" s="432"/>
      <c r="V53" s="433"/>
    </row>
    <row r="54" spans="1:24" ht="20.100000000000001" customHeight="1">
      <c r="O54" s="112"/>
      <c r="P54" s="434" t="s">
        <v>115</v>
      </c>
      <c r="Q54" s="435">
        <f>変動損益入力!I15</f>
        <v>0</v>
      </c>
      <c r="R54" s="435">
        <f>変動損益入力!J15</f>
        <v>0</v>
      </c>
      <c r="S54" s="435">
        <f>変動損益入力!K15</f>
        <v>0</v>
      </c>
      <c r="T54" s="436">
        <f>変動損益入力!L15</f>
        <v>0</v>
      </c>
      <c r="U54" s="437">
        <f>変動損益入力!M15</f>
        <v>0</v>
      </c>
      <c r="V54" s="438">
        <f>変動損益入力!N15</f>
        <v>0</v>
      </c>
    </row>
    <row r="55" spans="1:24" ht="20.100000000000001" customHeight="1" thickBot="1">
      <c r="O55" s="112"/>
      <c r="P55" s="439" t="s">
        <v>116</v>
      </c>
      <c r="Q55" s="440">
        <f>変動損益入力!I21+変動損益入力!P28</f>
        <v>0</v>
      </c>
      <c r="R55" s="440">
        <f>変動損益入力!J21+変動損益入力!Q28</f>
        <v>0</v>
      </c>
      <c r="S55" s="440">
        <f>変動損益入力!K21+変動損益入力!R28</f>
        <v>0</v>
      </c>
      <c r="T55" s="441">
        <f>変動損益入力!L21+変動損益入力!S28</f>
        <v>0</v>
      </c>
      <c r="U55" s="442">
        <f>変動損益入力!M21+変動損益入力!T28</f>
        <v>0</v>
      </c>
      <c r="V55" s="443">
        <f>変動損益入力!N21+変動損益入力!U28</f>
        <v>0</v>
      </c>
    </row>
    <row r="56" spans="1:24">
      <c r="O56" s="115"/>
      <c r="P56" s="197"/>
      <c r="Q56" s="115"/>
      <c r="R56" s="115"/>
      <c r="S56" s="115"/>
      <c r="T56" s="115"/>
      <c r="U56" s="115"/>
      <c r="V56" s="115"/>
    </row>
    <row r="57" spans="1:24">
      <c r="O57" s="115"/>
      <c r="P57" s="197"/>
      <c r="Q57" s="115"/>
      <c r="R57" s="115"/>
      <c r="S57" s="115"/>
      <c r="T57" s="115"/>
      <c r="U57" s="115"/>
      <c r="V57" s="115"/>
    </row>
  </sheetData>
  <sheetProtection sheet="1" objects="1" scenarios="1"/>
  <mergeCells count="3">
    <mergeCell ref="A5:N5"/>
    <mergeCell ref="P5:V5"/>
    <mergeCell ref="A1:E4"/>
  </mergeCells>
  <phoneticPr fontId="4"/>
  <printOptions horizontalCentered="1" verticalCentered="1"/>
  <pageMargins left="0.59055118110236227" right="0" top="0.15748031496062992" bottom="0" header="0" footer="0.11811023622047245"/>
  <pageSetup paperSize="258" scale="87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U44"/>
  <sheetViews>
    <sheetView showGridLines="0" zoomScale="70" zoomScaleNormal="70" zoomScaleSheetLayoutView="70" workbookViewId="0">
      <selection activeCell="G21" sqref="G21"/>
    </sheetView>
  </sheetViews>
  <sheetFormatPr defaultColWidth="8.88671875" defaultRowHeight="17.399999999999999"/>
  <cols>
    <col min="1" max="1" width="15.44140625" style="121" customWidth="1"/>
    <col min="2" max="7" width="10.33203125" style="121" customWidth="1"/>
    <col min="8" max="8" width="15.44140625" style="121" customWidth="1"/>
    <col min="9" max="14" width="10.33203125" style="121" customWidth="1"/>
    <col min="15" max="15" width="17.88671875" style="121" customWidth="1"/>
    <col min="16" max="21" width="10.33203125" style="121" customWidth="1"/>
    <col min="22" max="16384" width="8.88671875" style="121"/>
  </cols>
  <sheetData>
    <row r="1" spans="1:21" ht="75.599999999999994">
      <c r="A1" s="116" t="s">
        <v>117</v>
      </c>
      <c r="B1" s="117"/>
      <c r="C1" s="118"/>
      <c r="D1" s="119"/>
      <c r="E1" s="120" t="e">
        <f>#REF!</f>
        <v>#REF!</v>
      </c>
    </row>
    <row r="2" spans="1:21" ht="18.600000000000001" customHeight="1" thickBot="1">
      <c r="A2" s="122" t="s">
        <v>118</v>
      </c>
      <c r="B2" s="117"/>
      <c r="C2" s="118"/>
      <c r="D2" s="119"/>
      <c r="E2" s="120"/>
      <c r="H2" s="122" t="s">
        <v>119</v>
      </c>
      <c r="O2" s="121" t="s">
        <v>120</v>
      </c>
    </row>
    <row r="3" spans="1:21" ht="20.100000000000001" customHeight="1" thickBot="1">
      <c r="B3" s="198"/>
      <c r="C3" s="107"/>
      <c r="D3" s="107"/>
      <c r="E3" s="107"/>
      <c r="F3" s="107"/>
      <c r="G3" s="108"/>
      <c r="I3" s="198"/>
      <c r="J3" s="107"/>
      <c r="K3" s="107"/>
      <c r="L3" s="107"/>
      <c r="M3" s="107"/>
      <c r="N3" s="108"/>
      <c r="O3" s="122"/>
      <c r="P3" s="308"/>
      <c r="Q3" s="309"/>
      <c r="R3" s="309"/>
      <c r="S3" s="309"/>
      <c r="T3" s="309"/>
      <c r="U3" s="310"/>
    </row>
    <row r="4" spans="1:21" ht="20.100000000000001" customHeight="1" thickBot="1">
      <c r="A4" s="123" t="s">
        <v>121</v>
      </c>
      <c r="B4" s="124" t="s">
        <v>7</v>
      </c>
      <c r="C4" s="124" t="s">
        <v>8</v>
      </c>
      <c r="D4" s="124" t="s">
        <v>9</v>
      </c>
      <c r="E4" s="109" t="s">
        <v>10</v>
      </c>
      <c r="F4" s="109" t="s">
        <v>11</v>
      </c>
      <c r="G4" s="110" t="s">
        <v>12</v>
      </c>
      <c r="H4" s="123" t="s">
        <v>121</v>
      </c>
      <c r="I4" s="124" t="s">
        <v>7</v>
      </c>
      <c r="J4" s="124" t="s">
        <v>8</v>
      </c>
      <c r="K4" s="124" t="s">
        <v>9</v>
      </c>
      <c r="L4" s="109" t="s">
        <v>10</v>
      </c>
      <c r="M4" s="109" t="s">
        <v>11</v>
      </c>
      <c r="N4" s="110" t="s">
        <v>12</v>
      </c>
      <c r="O4" s="125" t="s">
        <v>121</v>
      </c>
      <c r="P4" s="124" t="s">
        <v>7</v>
      </c>
      <c r="Q4" s="124" t="s">
        <v>8</v>
      </c>
      <c r="R4" s="124" t="s">
        <v>9</v>
      </c>
      <c r="S4" s="109" t="s">
        <v>10</v>
      </c>
      <c r="T4" s="109" t="s">
        <v>11</v>
      </c>
      <c r="U4" s="110" t="s">
        <v>12</v>
      </c>
    </row>
    <row r="5" spans="1:21" ht="20.100000000000001" customHeight="1">
      <c r="A5" s="167" t="s">
        <v>122</v>
      </c>
      <c r="B5" s="324">
        <f>比較損益入力!Q10</f>
        <v>0</v>
      </c>
      <c r="C5" s="324">
        <f>比較損益入力!R10</f>
        <v>0</v>
      </c>
      <c r="D5" s="324">
        <f>比較損益入力!S10</f>
        <v>0</v>
      </c>
      <c r="E5" s="325">
        <f>比較損益入力!T10</f>
        <v>0</v>
      </c>
      <c r="F5" s="325">
        <f>比較損益入力!U10</f>
        <v>0</v>
      </c>
      <c r="G5" s="326">
        <f>比較損益入力!V10</f>
        <v>0</v>
      </c>
      <c r="H5" s="126" t="s">
        <v>123</v>
      </c>
      <c r="I5" s="311"/>
      <c r="J5" s="311"/>
      <c r="K5" s="311"/>
      <c r="L5" s="311"/>
      <c r="M5" s="311"/>
      <c r="N5" s="312"/>
      <c r="O5" s="127" t="s">
        <v>124</v>
      </c>
      <c r="P5" s="228"/>
      <c r="Q5" s="228"/>
      <c r="R5" s="228"/>
      <c r="S5" s="128"/>
      <c r="T5" s="128"/>
      <c r="U5" s="129"/>
    </row>
    <row r="6" spans="1:21" ht="20.100000000000001" customHeight="1">
      <c r="A6" s="130"/>
      <c r="B6" s="327"/>
      <c r="C6" s="327"/>
      <c r="D6" s="327"/>
      <c r="E6" s="313"/>
      <c r="F6" s="313"/>
      <c r="G6" s="314"/>
      <c r="H6" s="130" t="s">
        <v>125</v>
      </c>
      <c r="I6" s="313"/>
      <c r="J6" s="313"/>
      <c r="K6" s="313"/>
      <c r="L6" s="313"/>
      <c r="M6" s="313"/>
      <c r="N6" s="314"/>
      <c r="O6" s="133" t="s">
        <v>126</v>
      </c>
      <c r="P6" s="229"/>
      <c r="Q6" s="229"/>
      <c r="R6" s="229"/>
      <c r="S6" s="134"/>
      <c r="T6" s="134"/>
      <c r="U6" s="135"/>
    </row>
    <row r="7" spans="1:21" ht="20.100000000000001" customHeight="1">
      <c r="A7" s="136"/>
      <c r="B7" s="328"/>
      <c r="C7" s="328"/>
      <c r="D7" s="328"/>
      <c r="E7" s="315"/>
      <c r="F7" s="315"/>
      <c r="G7" s="316"/>
      <c r="H7" s="136" t="s">
        <v>127</v>
      </c>
      <c r="I7" s="315"/>
      <c r="J7" s="315"/>
      <c r="K7" s="315"/>
      <c r="L7" s="315"/>
      <c r="M7" s="315"/>
      <c r="N7" s="316"/>
      <c r="O7" s="133" t="s">
        <v>128</v>
      </c>
      <c r="P7" s="229"/>
      <c r="Q7" s="229"/>
      <c r="R7" s="229"/>
      <c r="S7" s="134"/>
      <c r="T7" s="134"/>
      <c r="U7" s="135"/>
    </row>
    <row r="8" spans="1:21" ht="20.100000000000001" customHeight="1">
      <c r="A8" s="136"/>
      <c r="B8" s="328"/>
      <c r="C8" s="328"/>
      <c r="D8" s="328"/>
      <c r="E8" s="315"/>
      <c r="F8" s="315"/>
      <c r="G8" s="316"/>
      <c r="H8" s="136" t="s">
        <v>129</v>
      </c>
      <c r="I8" s="315"/>
      <c r="J8" s="315"/>
      <c r="K8" s="315"/>
      <c r="L8" s="315"/>
      <c r="M8" s="315"/>
      <c r="N8" s="316"/>
      <c r="O8" s="133" t="s">
        <v>130</v>
      </c>
      <c r="P8" s="229"/>
      <c r="Q8" s="229"/>
      <c r="R8" s="229"/>
      <c r="S8" s="134"/>
      <c r="T8" s="134"/>
      <c r="U8" s="135"/>
    </row>
    <row r="9" spans="1:21" ht="20.100000000000001" customHeight="1">
      <c r="A9" s="136"/>
      <c r="B9" s="328"/>
      <c r="C9" s="328"/>
      <c r="D9" s="328"/>
      <c r="E9" s="315"/>
      <c r="F9" s="315"/>
      <c r="G9" s="316"/>
      <c r="H9" s="136" t="s">
        <v>131</v>
      </c>
      <c r="I9" s="315"/>
      <c r="J9" s="315"/>
      <c r="K9" s="315"/>
      <c r="L9" s="315"/>
      <c r="M9" s="315"/>
      <c r="N9" s="316"/>
      <c r="O9" s="133"/>
      <c r="P9" s="229"/>
      <c r="Q9" s="229"/>
      <c r="R9" s="229"/>
      <c r="S9" s="134"/>
      <c r="T9" s="134"/>
      <c r="U9" s="135"/>
    </row>
    <row r="10" spans="1:21" ht="20.100000000000001" customHeight="1">
      <c r="A10" s="139"/>
      <c r="B10" s="329"/>
      <c r="C10" s="330"/>
      <c r="D10" s="330"/>
      <c r="E10" s="331"/>
      <c r="F10" s="331"/>
      <c r="G10" s="332"/>
      <c r="H10" s="136" t="s">
        <v>132</v>
      </c>
      <c r="I10" s="315"/>
      <c r="J10" s="315"/>
      <c r="K10" s="315"/>
      <c r="L10" s="315"/>
      <c r="M10" s="315"/>
      <c r="N10" s="316"/>
      <c r="O10" s="133"/>
      <c r="P10" s="229"/>
      <c r="Q10" s="229"/>
      <c r="R10" s="229"/>
      <c r="S10" s="134"/>
      <c r="T10" s="134"/>
      <c r="U10" s="135"/>
    </row>
    <row r="11" spans="1:21" ht="20.100000000000001" customHeight="1">
      <c r="A11" s="168" t="s">
        <v>133</v>
      </c>
      <c r="B11" s="333"/>
      <c r="C11" s="334">
        <f>比較損益入力!R17+比較損益入力!R15-+比較損益入力!R19-+比較損益入力!R20+比較損益入力!B18+比較損益入力!B19-+比較損益入力!C18-+比較損益入力!C19+変動損益入力!Q5+変動損益入力!Q19</f>
        <v>0</v>
      </c>
      <c r="D11" s="334">
        <f>比較損益入力!S17+比較損益入力!S15-+比較損益入力!S19-+比較損益入力!S20+比較損益入力!C18+比較損益入力!C19-+比較損益入力!D18-+比較損益入力!D19+変動損益入力!R5+変動損益入力!R19</f>
        <v>0</v>
      </c>
      <c r="E11" s="335">
        <f>比較損益入力!T17+比較損益入力!T15-+比較損益入力!T19-+比較損益入力!T20+比較損益入力!D18+比較損益入力!D19-+比較損益入力!E18-+比較損益入力!E19+変動損益入力!S5+変動損益入力!S19</f>
        <v>0</v>
      </c>
      <c r="F11" s="335">
        <f>比較損益入力!U17+比較損益入力!U15-+比較損益入力!U19-+比較損益入力!U20+比較損益入力!E18+比較損益入力!E19-+比較損益入力!F18-+比較損益入力!F19+変動損益入力!T5+変動損益入力!T19</f>
        <v>0</v>
      </c>
      <c r="G11" s="336">
        <f>比較損益入力!V17+比較損益入力!V15-+比較損益入力!V19-+比較損益入力!V20+比較損益入力!F18+比較損益入力!F19-+比較損益入力!G18-+比較損益入力!G19+変動損益入力!U5+変動損益入力!U19</f>
        <v>0</v>
      </c>
      <c r="H11" s="136" t="s">
        <v>134</v>
      </c>
      <c r="I11" s="315"/>
      <c r="J11" s="315"/>
      <c r="K11" s="315"/>
      <c r="L11" s="315"/>
      <c r="M11" s="315"/>
      <c r="N11" s="316"/>
      <c r="O11" s="127" t="s">
        <v>135</v>
      </c>
      <c r="P11" s="228"/>
      <c r="Q11" s="228"/>
      <c r="R11" s="228"/>
      <c r="S11" s="128"/>
      <c r="T11" s="128"/>
      <c r="U11" s="129"/>
    </row>
    <row r="12" spans="1:21" ht="20.100000000000001" customHeight="1">
      <c r="A12" s="142" t="s">
        <v>136</v>
      </c>
      <c r="B12" s="337"/>
      <c r="C12" s="327"/>
      <c r="D12" s="327"/>
      <c r="E12" s="313"/>
      <c r="F12" s="313"/>
      <c r="G12" s="314"/>
      <c r="H12" s="136" t="s">
        <v>137</v>
      </c>
      <c r="I12" s="315"/>
      <c r="J12" s="315"/>
      <c r="K12" s="315"/>
      <c r="L12" s="315"/>
      <c r="M12" s="315"/>
      <c r="N12" s="316"/>
      <c r="O12" s="133" t="s">
        <v>138</v>
      </c>
      <c r="P12" s="229"/>
      <c r="Q12" s="229"/>
      <c r="R12" s="229"/>
      <c r="S12" s="134"/>
      <c r="T12" s="134"/>
      <c r="U12" s="135"/>
    </row>
    <row r="13" spans="1:21" ht="20.100000000000001" customHeight="1">
      <c r="A13" s="143" t="s">
        <v>139</v>
      </c>
      <c r="B13" s="338"/>
      <c r="C13" s="328"/>
      <c r="D13" s="328"/>
      <c r="E13" s="315"/>
      <c r="F13" s="315"/>
      <c r="G13" s="316"/>
      <c r="H13" s="136" t="s">
        <v>140</v>
      </c>
      <c r="I13" s="315"/>
      <c r="J13" s="315"/>
      <c r="K13" s="315"/>
      <c r="L13" s="315"/>
      <c r="M13" s="315"/>
      <c r="N13" s="316"/>
      <c r="O13" s="133" t="s">
        <v>141</v>
      </c>
      <c r="P13" s="229"/>
      <c r="Q13" s="229"/>
      <c r="R13" s="229"/>
      <c r="S13" s="134"/>
      <c r="T13" s="134"/>
      <c r="U13" s="135"/>
    </row>
    <row r="14" spans="1:21" ht="20.100000000000001" customHeight="1">
      <c r="A14" s="144" t="s">
        <v>142</v>
      </c>
      <c r="B14" s="338"/>
      <c r="C14" s="328"/>
      <c r="D14" s="328"/>
      <c r="E14" s="315"/>
      <c r="F14" s="315"/>
      <c r="G14" s="316"/>
      <c r="H14" s="136" t="s">
        <v>143</v>
      </c>
      <c r="I14" s="315"/>
      <c r="J14" s="315"/>
      <c r="K14" s="315"/>
      <c r="L14" s="315"/>
      <c r="M14" s="315"/>
      <c r="N14" s="316"/>
      <c r="O14" s="133" t="s">
        <v>144</v>
      </c>
      <c r="P14" s="229"/>
      <c r="Q14" s="229"/>
      <c r="R14" s="229"/>
      <c r="S14" s="134"/>
      <c r="T14" s="134"/>
      <c r="U14" s="135"/>
    </row>
    <row r="15" spans="1:21" ht="20.100000000000001" customHeight="1">
      <c r="A15" s="143" t="s">
        <v>145</v>
      </c>
      <c r="B15" s="338"/>
      <c r="C15" s="328"/>
      <c r="D15" s="328"/>
      <c r="E15" s="315"/>
      <c r="F15" s="315"/>
      <c r="G15" s="316"/>
      <c r="H15" s="173" t="s">
        <v>146</v>
      </c>
      <c r="I15" s="317">
        <f t="shared" ref="I15:K15" si="0">I5+I6+I7+I8+I9+I10+I11+I12+I13+I14</f>
        <v>0</v>
      </c>
      <c r="J15" s="317">
        <f t="shared" si="0"/>
        <v>0</v>
      </c>
      <c r="K15" s="317">
        <f t="shared" si="0"/>
        <v>0</v>
      </c>
      <c r="L15" s="317">
        <f t="shared" ref="L15:M15" si="1">L5+L6+L7+L8+L9+L10+L11+L12+L13+L14</f>
        <v>0</v>
      </c>
      <c r="M15" s="317">
        <f t="shared" si="1"/>
        <v>0</v>
      </c>
      <c r="N15" s="318">
        <f>N5+N6+N7+N8+N9+N10+N11+N12+N13+N14</f>
        <v>0</v>
      </c>
      <c r="O15" s="133" t="s">
        <v>147</v>
      </c>
      <c r="P15" s="229"/>
      <c r="Q15" s="229"/>
      <c r="R15" s="229"/>
      <c r="S15" s="134"/>
      <c r="T15" s="134"/>
      <c r="U15" s="135"/>
    </row>
    <row r="16" spans="1:21" ht="20.100000000000001" customHeight="1">
      <c r="A16" s="144" t="s">
        <v>148</v>
      </c>
      <c r="B16" s="338"/>
      <c r="C16" s="328"/>
      <c r="D16" s="328"/>
      <c r="E16" s="315"/>
      <c r="F16" s="315"/>
      <c r="G16" s="316"/>
      <c r="H16" s="136" t="s">
        <v>149</v>
      </c>
      <c r="I16" s="319"/>
      <c r="J16" s="319"/>
      <c r="K16" s="319"/>
      <c r="L16" s="315"/>
      <c r="M16" s="315"/>
      <c r="N16" s="316"/>
      <c r="O16" s="133" t="s">
        <v>150</v>
      </c>
      <c r="P16" s="229"/>
      <c r="Q16" s="229"/>
      <c r="R16" s="229"/>
      <c r="S16" s="134"/>
      <c r="T16" s="134"/>
      <c r="U16" s="135"/>
    </row>
    <row r="17" spans="1:21" ht="20.100000000000001" customHeight="1">
      <c r="A17" s="145" t="s">
        <v>151</v>
      </c>
      <c r="B17" s="328"/>
      <c r="C17" s="328"/>
      <c r="D17" s="328"/>
      <c r="E17" s="315"/>
      <c r="F17" s="315"/>
      <c r="G17" s="316"/>
      <c r="H17" s="136" t="s">
        <v>152</v>
      </c>
      <c r="I17" s="319"/>
      <c r="J17" s="319"/>
      <c r="K17" s="319"/>
      <c r="L17" s="315"/>
      <c r="M17" s="315"/>
      <c r="N17" s="316"/>
      <c r="O17" s="133" t="s">
        <v>153</v>
      </c>
      <c r="P17" s="229"/>
      <c r="Q17" s="229"/>
      <c r="R17" s="229"/>
      <c r="S17" s="134"/>
      <c r="T17" s="134"/>
      <c r="U17" s="135"/>
    </row>
    <row r="18" spans="1:21" ht="20.100000000000001" customHeight="1">
      <c r="A18" s="146" t="s">
        <v>154</v>
      </c>
      <c r="B18" s="330"/>
      <c r="C18" s="330"/>
      <c r="D18" s="330"/>
      <c r="E18" s="331"/>
      <c r="F18" s="331"/>
      <c r="G18" s="332"/>
      <c r="H18" s="136" t="s">
        <v>155</v>
      </c>
      <c r="I18" s="319"/>
      <c r="J18" s="319"/>
      <c r="K18" s="319"/>
      <c r="L18" s="315"/>
      <c r="M18" s="315"/>
      <c r="N18" s="316"/>
      <c r="O18" s="147" t="s">
        <v>156</v>
      </c>
      <c r="P18" s="230"/>
      <c r="Q18" s="230"/>
      <c r="R18" s="230"/>
      <c r="S18" s="137"/>
      <c r="T18" s="137"/>
      <c r="U18" s="138"/>
    </row>
    <row r="19" spans="1:21" ht="20.100000000000001" customHeight="1" thickBot="1">
      <c r="A19" s="148" t="s">
        <v>157</v>
      </c>
      <c r="B19" s="339"/>
      <c r="C19" s="339"/>
      <c r="D19" s="339"/>
      <c r="E19" s="339"/>
      <c r="F19" s="339"/>
      <c r="G19" s="340"/>
      <c r="H19" s="136" t="s">
        <v>158</v>
      </c>
      <c r="I19" s="319"/>
      <c r="J19" s="319"/>
      <c r="K19" s="319"/>
      <c r="L19" s="315"/>
      <c r="M19" s="315"/>
      <c r="N19" s="316"/>
      <c r="O19" s="149" t="s">
        <v>159</v>
      </c>
      <c r="P19" s="231"/>
      <c r="Q19" s="231"/>
      <c r="R19" s="231"/>
      <c r="S19" s="150"/>
      <c r="T19" s="150"/>
      <c r="U19" s="151"/>
    </row>
    <row r="20" spans="1:21" ht="20.100000000000001" customHeight="1">
      <c r="A20" s="169" t="s">
        <v>160</v>
      </c>
      <c r="B20" s="341">
        <f t="shared" ref="B20" si="2">B5-B11</f>
        <v>0</v>
      </c>
      <c r="C20" s="341">
        <f t="shared" ref="C20:E20" si="3">C5-C11</f>
        <v>0</v>
      </c>
      <c r="D20" s="341">
        <f t="shared" si="3"/>
        <v>0</v>
      </c>
      <c r="E20" s="342">
        <f t="shared" si="3"/>
        <v>0</v>
      </c>
      <c r="F20" s="342">
        <f>F5-F11</f>
        <v>0</v>
      </c>
      <c r="G20" s="343">
        <f>G5-G11</f>
        <v>0</v>
      </c>
      <c r="H20" s="173" t="s">
        <v>161</v>
      </c>
      <c r="I20" s="317">
        <f t="shared" ref="I20:K20" si="4">I16+I17+I18+I19</f>
        <v>0</v>
      </c>
      <c r="J20" s="317">
        <f t="shared" si="4"/>
        <v>0</v>
      </c>
      <c r="K20" s="317">
        <f t="shared" si="4"/>
        <v>0</v>
      </c>
      <c r="L20" s="317">
        <f>L16+L17+L18+L19</f>
        <v>0</v>
      </c>
      <c r="M20" s="317">
        <f t="shared" ref="M20:N20" si="5">M16+M17+M18+M19</f>
        <v>0</v>
      </c>
      <c r="N20" s="318">
        <f t="shared" si="5"/>
        <v>0</v>
      </c>
      <c r="O20" s="147" t="s">
        <v>162</v>
      </c>
      <c r="P20" s="230"/>
      <c r="Q20" s="230"/>
      <c r="R20" s="230"/>
      <c r="S20" s="137"/>
      <c r="T20" s="137"/>
      <c r="U20" s="138"/>
    </row>
    <row r="21" spans="1:21" ht="20.100000000000001" customHeight="1">
      <c r="A21" s="170" t="s">
        <v>163</v>
      </c>
      <c r="B21" s="344">
        <f>変動損益入力!B20-比較損益入力!Q35</f>
        <v>0</v>
      </c>
      <c r="C21" s="344">
        <f>変動損益入力!C20-比較損益入力!R35</f>
        <v>0</v>
      </c>
      <c r="D21" s="344">
        <f>変動損益入力!D20-比較損益入力!S35</f>
        <v>0</v>
      </c>
      <c r="E21" s="345">
        <f>変動損益入力!E20-比較損益入力!T35</f>
        <v>0</v>
      </c>
      <c r="F21" s="345">
        <f>変動損益入力!F20-比較損益入力!U35</f>
        <v>0</v>
      </c>
      <c r="G21" s="346">
        <f>変動損益入力!G20-比較損益入力!V35</f>
        <v>0</v>
      </c>
      <c r="H21" s="227" t="s">
        <v>164</v>
      </c>
      <c r="I21" s="319"/>
      <c r="J21" s="319"/>
      <c r="K21" s="319"/>
      <c r="L21" s="315"/>
      <c r="M21" s="315"/>
      <c r="N21" s="316"/>
      <c r="O21" s="147" t="s">
        <v>165</v>
      </c>
      <c r="P21" s="230"/>
      <c r="Q21" s="230"/>
      <c r="R21" s="230"/>
      <c r="S21" s="137"/>
      <c r="T21" s="137"/>
      <c r="U21" s="138"/>
    </row>
    <row r="22" spans="1:21" ht="20.100000000000001" customHeight="1">
      <c r="A22" s="171" t="s">
        <v>166</v>
      </c>
      <c r="B22" s="347">
        <f>I15+P30</f>
        <v>0</v>
      </c>
      <c r="C22" s="334">
        <f>J15+Q30</f>
        <v>0</v>
      </c>
      <c r="D22" s="334">
        <f>K15+R30</f>
        <v>0</v>
      </c>
      <c r="E22" s="335">
        <f>L15+S30</f>
        <v>0</v>
      </c>
      <c r="F22" s="335">
        <f>M15+T30</f>
        <v>0</v>
      </c>
      <c r="G22" s="336">
        <f>N15+U11</f>
        <v>0</v>
      </c>
      <c r="H22" s="136" t="s">
        <v>167</v>
      </c>
      <c r="I22" s="315"/>
      <c r="J22" s="315"/>
      <c r="K22" s="315"/>
      <c r="L22" s="315"/>
      <c r="M22" s="315"/>
      <c r="N22" s="316"/>
      <c r="O22" s="147"/>
      <c r="P22" s="230"/>
      <c r="Q22" s="230"/>
      <c r="R22" s="230"/>
      <c r="S22" s="137"/>
      <c r="T22" s="137"/>
      <c r="U22" s="138"/>
    </row>
    <row r="23" spans="1:21" ht="20.100000000000001" customHeight="1">
      <c r="A23" s="282" t="s">
        <v>182</v>
      </c>
      <c r="B23" s="348">
        <f t="shared" ref="B23:F23" si="6">B20-B22</f>
        <v>0</v>
      </c>
      <c r="C23" s="349">
        <f t="shared" si="6"/>
        <v>0</v>
      </c>
      <c r="D23" s="349">
        <f t="shared" si="6"/>
        <v>0</v>
      </c>
      <c r="E23" s="350">
        <f t="shared" si="6"/>
        <v>0</v>
      </c>
      <c r="F23" s="350">
        <f t="shared" si="6"/>
        <v>0</v>
      </c>
      <c r="G23" s="351">
        <f>G20-G22</f>
        <v>0</v>
      </c>
      <c r="H23" s="136" t="s">
        <v>168</v>
      </c>
      <c r="I23" s="315"/>
      <c r="J23" s="315"/>
      <c r="K23" s="315"/>
      <c r="L23" s="315"/>
      <c r="M23" s="315"/>
      <c r="N23" s="316"/>
      <c r="O23" s="147"/>
      <c r="P23" s="230"/>
      <c r="Q23" s="230"/>
      <c r="R23" s="230"/>
      <c r="S23" s="137"/>
      <c r="T23" s="137"/>
      <c r="U23" s="138"/>
    </row>
    <row r="24" spans="1:21" ht="20.100000000000001" customHeight="1">
      <c r="A24" s="152"/>
      <c r="B24" s="328"/>
      <c r="C24" s="328"/>
      <c r="D24" s="328"/>
      <c r="E24" s="315"/>
      <c r="F24" s="315"/>
      <c r="G24" s="316"/>
      <c r="H24" s="136" t="s">
        <v>170</v>
      </c>
      <c r="I24" s="315"/>
      <c r="J24" s="315"/>
      <c r="K24" s="315"/>
      <c r="L24" s="315"/>
      <c r="M24" s="315"/>
      <c r="N24" s="316"/>
      <c r="O24" s="147"/>
      <c r="P24" s="230"/>
      <c r="Q24" s="230"/>
      <c r="R24" s="230"/>
      <c r="S24" s="137"/>
      <c r="T24" s="137"/>
      <c r="U24" s="138"/>
    </row>
    <row r="25" spans="1:21" ht="20.100000000000001" customHeight="1">
      <c r="A25" s="152"/>
      <c r="B25" s="328"/>
      <c r="C25" s="328"/>
      <c r="D25" s="328"/>
      <c r="E25" s="315"/>
      <c r="F25" s="315"/>
      <c r="G25" s="316"/>
      <c r="H25" s="136" t="s">
        <v>169</v>
      </c>
      <c r="I25" s="315"/>
      <c r="J25" s="315"/>
      <c r="K25" s="315"/>
      <c r="L25" s="315"/>
      <c r="M25" s="315"/>
      <c r="N25" s="316"/>
      <c r="O25" s="147"/>
      <c r="P25" s="230"/>
      <c r="Q25" s="230"/>
      <c r="R25" s="230"/>
      <c r="S25" s="137"/>
      <c r="T25" s="137"/>
      <c r="U25" s="138"/>
    </row>
    <row r="26" spans="1:21" ht="20.100000000000001" customHeight="1">
      <c r="A26" s="152"/>
      <c r="B26" s="328"/>
      <c r="C26" s="328"/>
      <c r="D26" s="328"/>
      <c r="E26" s="315"/>
      <c r="F26" s="315"/>
      <c r="G26" s="316"/>
      <c r="H26" s="136" t="s">
        <v>171</v>
      </c>
      <c r="I26" s="315"/>
      <c r="J26" s="315"/>
      <c r="K26" s="315"/>
      <c r="L26" s="315"/>
      <c r="M26" s="315"/>
      <c r="N26" s="316"/>
      <c r="O26" s="153"/>
      <c r="P26" s="232"/>
      <c r="Q26" s="232"/>
      <c r="R26" s="232"/>
      <c r="S26" s="140"/>
      <c r="T26" s="140"/>
      <c r="U26" s="141"/>
    </row>
    <row r="27" spans="1:21" ht="20.100000000000001" customHeight="1">
      <c r="A27" s="152"/>
      <c r="B27" s="328"/>
      <c r="C27" s="328"/>
      <c r="D27" s="328"/>
      <c r="E27" s="315"/>
      <c r="F27" s="315"/>
      <c r="G27" s="316"/>
      <c r="H27" s="136" t="s">
        <v>173</v>
      </c>
      <c r="I27" s="315"/>
      <c r="J27" s="315"/>
      <c r="K27" s="315"/>
      <c r="L27" s="315"/>
      <c r="M27" s="315"/>
      <c r="N27" s="316"/>
      <c r="O27" s="223" t="s">
        <v>174</v>
      </c>
      <c r="P27" s="233"/>
      <c r="Q27" s="233"/>
      <c r="R27" s="233"/>
      <c r="S27" s="224"/>
      <c r="T27" s="224"/>
      <c r="U27" s="225"/>
    </row>
    <row r="28" spans="1:21" ht="20.100000000000001" customHeight="1">
      <c r="A28" s="152"/>
      <c r="B28" s="328"/>
      <c r="C28" s="328"/>
      <c r="D28" s="328"/>
      <c r="E28" s="315"/>
      <c r="F28" s="315"/>
      <c r="G28" s="316"/>
      <c r="H28" s="136" t="s">
        <v>172</v>
      </c>
      <c r="I28" s="315"/>
      <c r="J28" s="315"/>
      <c r="K28" s="315"/>
      <c r="L28" s="315"/>
      <c r="M28" s="315"/>
      <c r="N28" s="316"/>
      <c r="O28" s="226" t="s">
        <v>164</v>
      </c>
      <c r="P28" s="230"/>
      <c r="Q28" s="230"/>
      <c r="R28" s="230"/>
      <c r="S28" s="137"/>
      <c r="T28" s="137"/>
      <c r="U28" s="138"/>
    </row>
    <row r="29" spans="1:21" ht="20.100000000000001" customHeight="1">
      <c r="A29" s="152"/>
      <c r="B29" s="328"/>
      <c r="C29" s="328"/>
      <c r="D29" s="328"/>
      <c r="E29" s="315"/>
      <c r="F29" s="315"/>
      <c r="G29" s="316"/>
      <c r="H29" s="136" t="s">
        <v>175</v>
      </c>
      <c r="I29" s="315"/>
      <c r="J29" s="315"/>
      <c r="K29" s="315"/>
      <c r="L29" s="315"/>
      <c r="M29" s="315"/>
      <c r="N29" s="316"/>
      <c r="O29" s="147" t="s">
        <v>176</v>
      </c>
      <c r="P29" s="230"/>
      <c r="Q29" s="230"/>
      <c r="R29" s="230"/>
      <c r="S29" s="137"/>
      <c r="T29" s="137"/>
      <c r="U29" s="138"/>
    </row>
    <row r="30" spans="1:21" ht="20.100000000000001" customHeight="1">
      <c r="A30" s="152"/>
      <c r="B30" s="328"/>
      <c r="C30" s="328"/>
      <c r="D30" s="328"/>
      <c r="E30" s="315"/>
      <c r="F30" s="315"/>
      <c r="G30" s="316"/>
      <c r="H30" s="136" t="s">
        <v>178</v>
      </c>
      <c r="I30" s="315"/>
      <c r="J30" s="315"/>
      <c r="K30" s="315"/>
      <c r="L30" s="315"/>
      <c r="M30" s="315"/>
      <c r="N30" s="316"/>
      <c r="O30" s="147" t="s">
        <v>179</v>
      </c>
      <c r="P30" s="230"/>
      <c r="Q30" s="230"/>
      <c r="R30" s="230"/>
      <c r="S30" s="137"/>
      <c r="T30" s="137"/>
      <c r="U30" s="138"/>
    </row>
    <row r="31" spans="1:21" ht="20.100000000000001" customHeight="1">
      <c r="A31" s="152"/>
      <c r="B31" s="328"/>
      <c r="C31" s="328"/>
      <c r="D31" s="328"/>
      <c r="E31" s="315"/>
      <c r="F31" s="315"/>
      <c r="G31" s="316"/>
      <c r="H31" s="136" t="s">
        <v>180</v>
      </c>
      <c r="I31" s="315"/>
      <c r="J31" s="315"/>
      <c r="K31" s="315"/>
      <c r="L31" s="315"/>
      <c r="M31" s="315"/>
      <c r="N31" s="316"/>
      <c r="O31" s="147" t="s">
        <v>171</v>
      </c>
      <c r="P31" s="230"/>
      <c r="Q31" s="230"/>
      <c r="R31" s="230"/>
      <c r="S31" s="137"/>
      <c r="T31" s="137"/>
      <c r="U31" s="138"/>
    </row>
    <row r="32" spans="1:21" ht="20.100000000000001" customHeight="1">
      <c r="A32" s="152"/>
      <c r="B32" s="328"/>
      <c r="C32" s="328"/>
      <c r="D32" s="328"/>
      <c r="E32" s="315"/>
      <c r="F32" s="315"/>
      <c r="G32" s="316"/>
      <c r="H32" s="136" t="s">
        <v>181</v>
      </c>
      <c r="I32" s="315"/>
      <c r="J32" s="315"/>
      <c r="K32" s="315"/>
      <c r="L32" s="315"/>
      <c r="M32" s="315"/>
      <c r="N32" s="316"/>
      <c r="O32" s="147"/>
      <c r="P32" s="230"/>
      <c r="Q32" s="230"/>
      <c r="R32" s="230"/>
      <c r="S32" s="137"/>
      <c r="T32" s="137"/>
      <c r="U32" s="138"/>
    </row>
    <row r="33" spans="1:21" ht="20.100000000000001" customHeight="1">
      <c r="A33" s="152"/>
      <c r="B33" s="328"/>
      <c r="C33" s="328"/>
      <c r="D33" s="328"/>
      <c r="E33" s="315"/>
      <c r="F33" s="315"/>
      <c r="G33" s="316"/>
      <c r="H33" s="136" t="s">
        <v>183</v>
      </c>
      <c r="I33" s="315"/>
      <c r="J33" s="315"/>
      <c r="K33" s="315"/>
      <c r="L33" s="315"/>
      <c r="M33" s="315"/>
      <c r="N33" s="316"/>
      <c r="O33" s="147"/>
      <c r="P33" s="230"/>
      <c r="Q33" s="230"/>
      <c r="R33" s="230"/>
      <c r="S33" s="137"/>
      <c r="T33" s="137"/>
      <c r="U33" s="138"/>
    </row>
    <row r="34" spans="1:21" ht="20.100000000000001" customHeight="1">
      <c r="A34" s="152"/>
      <c r="B34" s="328"/>
      <c r="C34" s="328"/>
      <c r="D34" s="328"/>
      <c r="E34" s="315"/>
      <c r="F34" s="315"/>
      <c r="G34" s="316"/>
      <c r="H34" s="136" t="s">
        <v>177</v>
      </c>
      <c r="I34" s="315"/>
      <c r="J34" s="315"/>
      <c r="K34" s="315"/>
      <c r="L34" s="315"/>
      <c r="M34" s="315"/>
      <c r="N34" s="316"/>
      <c r="O34" s="147"/>
      <c r="P34" s="230"/>
      <c r="Q34" s="230"/>
      <c r="R34" s="230"/>
      <c r="S34" s="137"/>
      <c r="T34" s="137"/>
      <c r="U34" s="138"/>
    </row>
    <row r="35" spans="1:21" ht="20.100000000000001" customHeight="1">
      <c r="A35" s="152"/>
      <c r="B35" s="328"/>
      <c r="C35" s="328"/>
      <c r="D35" s="328"/>
      <c r="E35" s="315"/>
      <c r="F35" s="315"/>
      <c r="G35" s="316"/>
      <c r="H35" s="136" t="s">
        <v>185</v>
      </c>
      <c r="I35" s="315"/>
      <c r="J35" s="315"/>
      <c r="K35" s="315"/>
      <c r="L35" s="315"/>
      <c r="M35" s="315"/>
      <c r="N35" s="316"/>
      <c r="O35" s="147" t="s">
        <v>186</v>
      </c>
      <c r="P35" s="230"/>
      <c r="Q35" s="230"/>
      <c r="R35" s="230"/>
      <c r="S35" s="137"/>
      <c r="T35" s="137"/>
      <c r="U35" s="138"/>
    </row>
    <row r="36" spans="1:21" ht="20.100000000000001" customHeight="1" thickBot="1">
      <c r="A36" s="152"/>
      <c r="B36" s="328"/>
      <c r="C36" s="328"/>
      <c r="D36" s="328"/>
      <c r="E36" s="315"/>
      <c r="F36" s="315"/>
      <c r="G36" s="316"/>
      <c r="H36" s="136" t="s">
        <v>187</v>
      </c>
      <c r="I36" s="315"/>
      <c r="J36" s="315"/>
      <c r="K36" s="315"/>
      <c r="L36" s="315"/>
      <c r="M36" s="315"/>
      <c r="N36" s="316"/>
      <c r="O36" s="153"/>
      <c r="P36" s="232"/>
      <c r="Q36" s="232"/>
      <c r="R36" s="232"/>
      <c r="S36" s="140"/>
      <c r="T36" s="140"/>
      <c r="U36" s="141"/>
    </row>
    <row r="37" spans="1:21" ht="20.100000000000001" customHeight="1" thickBot="1">
      <c r="A37" s="152"/>
      <c r="B37" s="328"/>
      <c r="C37" s="328"/>
      <c r="D37" s="328"/>
      <c r="E37" s="315"/>
      <c r="F37" s="315"/>
      <c r="G37" s="316"/>
      <c r="H37" s="136" t="s">
        <v>188</v>
      </c>
      <c r="I37" s="315"/>
      <c r="J37" s="315"/>
      <c r="K37" s="315"/>
      <c r="L37" s="315"/>
      <c r="M37" s="315"/>
      <c r="N37" s="316"/>
      <c r="O37" s="154" t="s">
        <v>189</v>
      </c>
      <c r="P37" s="234"/>
      <c r="Q37" s="234"/>
      <c r="R37" s="234"/>
      <c r="S37" s="155"/>
      <c r="T37" s="155"/>
      <c r="U37" s="156"/>
    </row>
    <row r="38" spans="1:21" ht="20.100000000000001" customHeight="1" thickBot="1">
      <c r="A38" s="152"/>
      <c r="B38" s="328"/>
      <c r="C38" s="328"/>
      <c r="D38" s="328"/>
      <c r="E38" s="315"/>
      <c r="F38" s="315"/>
      <c r="G38" s="316"/>
      <c r="H38" s="136" t="s">
        <v>190</v>
      </c>
      <c r="I38" s="315"/>
      <c r="J38" s="315"/>
      <c r="K38" s="315"/>
      <c r="L38" s="315"/>
      <c r="M38" s="315"/>
      <c r="N38" s="316"/>
      <c r="O38" s="157"/>
      <c r="P38" s="235"/>
      <c r="Q38" s="235"/>
      <c r="R38" s="235"/>
      <c r="S38" s="158"/>
      <c r="T38" s="158"/>
      <c r="U38" s="159"/>
    </row>
    <row r="39" spans="1:21" ht="20.100000000000001" customHeight="1">
      <c r="A39" s="152"/>
      <c r="B39" s="328"/>
      <c r="C39" s="328"/>
      <c r="D39" s="328"/>
      <c r="E39" s="315"/>
      <c r="F39" s="315"/>
      <c r="G39" s="316"/>
      <c r="H39" s="136" t="s">
        <v>186</v>
      </c>
      <c r="I39" s="315"/>
      <c r="J39" s="315"/>
      <c r="K39" s="315"/>
      <c r="L39" s="315"/>
      <c r="M39" s="315"/>
      <c r="N39" s="316"/>
      <c r="O39" s="160" t="s">
        <v>145</v>
      </c>
      <c r="P39" s="236"/>
      <c r="Q39" s="236"/>
      <c r="R39" s="236"/>
      <c r="S39" s="161"/>
      <c r="T39" s="161"/>
      <c r="U39" s="162"/>
    </row>
    <row r="40" spans="1:21" ht="20.100000000000001" customHeight="1" thickBot="1">
      <c r="A40" s="152"/>
      <c r="B40" s="328"/>
      <c r="C40" s="328"/>
      <c r="D40" s="328"/>
      <c r="E40" s="315"/>
      <c r="F40" s="315"/>
      <c r="G40" s="316"/>
      <c r="H40" s="136" t="s">
        <v>191</v>
      </c>
      <c r="I40" s="315"/>
      <c r="J40" s="315"/>
      <c r="K40" s="315"/>
      <c r="L40" s="315"/>
      <c r="M40" s="315"/>
      <c r="N40" s="316"/>
      <c r="O40" s="163" t="s">
        <v>192</v>
      </c>
      <c r="P40" s="237"/>
      <c r="Q40" s="237"/>
      <c r="R40" s="237"/>
      <c r="S40" s="164"/>
      <c r="T40" s="164"/>
      <c r="U40" s="165"/>
    </row>
    <row r="41" spans="1:21" ht="20.100000000000001" customHeight="1">
      <c r="A41" s="152"/>
      <c r="B41" s="328"/>
      <c r="C41" s="328"/>
      <c r="D41" s="328"/>
      <c r="E41" s="315"/>
      <c r="F41" s="315"/>
      <c r="G41" s="316"/>
      <c r="H41" s="136" t="s">
        <v>193</v>
      </c>
      <c r="I41" s="315"/>
      <c r="J41" s="315"/>
      <c r="K41" s="315"/>
      <c r="L41" s="315"/>
      <c r="M41" s="315"/>
      <c r="N41" s="316"/>
      <c r="O41" s="133"/>
      <c r="P41" s="229"/>
      <c r="Q41" s="229"/>
      <c r="R41" s="229"/>
      <c r="S41" s="131"/>
      <c r="T41" s="131"/>
      <c r="U41" s="132"/>
    </row>
    <row r="42" spans="1:21" ht="20.100000000000001" customHeight="1">
      <c r="A42" s="152"/>
      <c r="B42" s="328"/>
      <c r="C42" s="328"/>
      <c r="D42" s="328"/>
      <c r="E42" s="315"/>
      <c r="F42" s="315"/>
      <c r="G42" s="316"/>
      <c r="H42" s="136" t="s">
        <v>194</v>
      </c>
      <c r="I42" s="315"/>
      <c r="J42" s="315"/>
      <c r="K42" s="315"/>
      <c r="L42" s="315"/>
      <c r="M42" s="315"/>
      <c r="N42" s="316"/>
      <c r="O42" s="147"/>
      <c r="P42" s="230"/>
      <c r="Q42" s="230"/>
      <c r="R42" s="230"/>
      <c r="S42" s="137"/>
      <c r="T42" s="137"/>
      <c r="U42" s="138"/>
    </row>
    <row r="43" spans="1:21" ht="20.100000000000001" customHeight="1" thickBot="1">
      <c r="A43" s="281"/>
      <c r="B43" s="352"/>
      <c r="C43" s="352"/>
      <c r="D43" s="352"/>
      <c r="E43" s="353"/>
      <c r="F43" s="353"/>
      <c r="G43" s="354"/>
      <c r="H43" s="174" t="s">
        <v>195</v>
      </c>
      <c r="I43" s="320">
        <f t="shared" ref="I43:M43" si="7">I44-I15-I20-I21-I22-I23-I24-I25-I26-I27-I28-I29-I30-I31-I32-I33-I34-I35-I36-I37-I38-I39-I40-I41-I42</f>
        <v>0</v>
      </c>
      <c r="J43" s="320">
        <f t="shared" si="7"/>
        <v>0</v>
      </c>
      <c r="K43" s="320">
        <f t="shared" si="7"/>
        <v>0</v>
      </c>
      <c r="L43" s="320">
        <f t="shared" si="7"/>
        <v>0</v>
      </c>
      <c r="M43" s="320">
        <f t="shared" si="7"/>
        <v>0</v>
      </c>
      <c r="N43" s="321">
        <f>N44-N15-N20-N21-N22-N23-N24-N25-N26-N27-N28-N29-N30-N31-N32-N33-N34-N35-N36-N37-N38-N39-N40-N41-N42</f>
        <v>0</v>
      </c>
      <c r="O43" s="153"/>
      <c r="P43" s="232"/>
      <c r="Q43" s="232"/>
      <c r="R43" s="232"/>
      <c r="S43" s="140"/>
      <c r="T43" s="140"/>
      <c r="U43" s="141"/>
    </row>
    <row r="44" spans="1:21" ht="20.100000000000001" customHeight="1" thickTop="1" thickBot="1">
      <c r="A44" s="172" t="s">
        <v>184</v>
      </c>
      <c r="B44" s="355">
        <f>比較損益入力!Q35</f>
        <v>0</v>
      </c>
      <c r="C44" s="355">
        <f>比較損益入力!R35</f>
        <v>0</v>
      </c>
      <c r="D44" s="355">
        <f>比較損益入力!S35</f>
        <v>0</v>
      </c>
      <c r="E44" s="356">
        <f>比較損益入力!T35</f>
        <v>0</v>
      </c>
      <c r="F44" s="356">
        <f>比較損益入力!U35</f>
        <v>0</v>
      </c>
      <c r="G44" s="357">
        <f>比較損益入力!V35</f>
        <v>0</v>
      </c>
      <c r="H44" s="166" t="s">
        <v>196</v>
      </c>
      <c r="I44" s="322"/>
      <c r="J44" s="322"/>
      <c r="K44" s="322"/>
      <c r="L44" s="322"/>
      <c r="M44" s="322"/>
      <c r="N44" s="323"/>
      <c r="O44" s="175" t="s">
        <v>197</v>
      </c>
      <c r="P44" s="238">
        <f t="shared" ref="P44:R44" si="8">P37+P39-P40</f>
        <v>0</v>
      </c>
      <c r="Q44" s="238">
        <f t="shared" si="8"/>
        <v>0</v>
      </c>
      <c r="R44" s="238">
        <f t="shared" si="8"/>
        <v>0</v>
      </c>
      <c r="S44" s="176">
        <f t="shared" ref="S44:T44" si="9">S37+S39-S40</f>
        <v>0</v>
      </c>
      <c r="T44" s="176">
        <f t="shared" si="9"/>
        <v>0</v>
      </c>
      <c r="U44" s="177">
        <f>U37+U39-U40</f>
        <v>0</v>
      </c>
    </row>
  </sheetData>
  <sheetProtection sheet="1" objects="1" scenarios="1"/>
  <phoneticPr fontId="4"/>
  <printOptions horizontalCentered="1" verticalCentered="1"/>
  <pageMargins left="0.51181102362204722" right="0" top="0.15748031496062992" bottom="0" header="0" footer="0.11811023622047245"/>
  <pageSetup paperSize="8" scale="87" orientation="landscape" horizontalDpi="4294967293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zoomScale="80" zoomScaleNormal="80" zoomScaleSheetLayoutView="100" workbookViewId="0">
      <selection activeCell="S17" sqref="S17"/>
    </sheetView>
  </sheetViews>
  <sheetFormatPr defaultColWidth="8.88671875" defaultRowHeight="17.399999999999999"/>
  <cols>
    <col min="1" max="1" width="23.88671875" style="2" customWidth="1"/>
    <col min="2" max="2" width="10.88671875" style="2" customWidth="1"/>
    <col min="3" max="8" width="10.109375" style="2" customWidth="1"/>
    <col min="9" max="9" width="28" style="2" customWidth="1"/>
    <col min="10" max="11" width="5.33203125" style="2" customWidth="1"/>
    <col min="12" max="12" width="11" style="2" customWidth="1"/>
    <col min="13" max="13" width="6.109375" style="2" customWidth="1"/>
    <col min="14" max="16384" width="8.88671875" style="2"/>
  </cols>
  <sheetData>
    <row r="1" spans="1:16" ht="17.25" customHeight="1">
      <c r="A1" s="568" t="s">
        <v>198</v>
      </c>
    </row>
    <row r="2" spans="1:16" ht="17.25" customHeight="1" thickBot="1">
      <c r="A2" s="568"/>
      <c r="B2" s="8"/>
      <c r="C2" s="8"/>
      <c r="D2" s="8"/>
      <c r="E2" s="8"/>
      <c r="F2" s="8"/>
      <c r="G2" s="8"/>
      <c r="H2" s="9"/>
      <c r="I2" s="9"/>
      <c r="J2" s="9"/>
      <c r="K2" s="9"/>
      <c r="L2" s="9"/>
      <c r="M2" s="9"/>
      <c r="N2" s="570"/>
      <c r="O2" s="570"/>
      <c r="P2" s="9"/>
    </row>
    <row r="3" spans="1:16" ht="17.25" customHeight="1" thickBot="1">
      <c r="A3" s="569"/>
      <c r="B3" s="59" t="s">
        <v>199</v>
      </c>
      <c r="C3" s="359" t="s">
        <v>7</v>
      </c>
      <c r="D3" s="359" t="s">
        <v>8</v>
      </c>
      <c r="E3" s="359" t="s">
        <v>9</v>
      </c>
      <c r="F3" s="360" t="s">
        <v>10</v>
      </c>
      <c r="G3" s="360" t="s">
        <v>11</v>
      </c>
      <c r="H3" s="361" t="s">
        <v>12</v>
      </c>
      <c r="I3" s="9"/>
      <c r="J3" s="9"/>
      <c r="K3" s="9"/>
      <c r="L3" s="215" t="s">
        <v>200</v>
      </c>
      <c r="M3" s="9"/>
      <c r="N3" s="9"/>
      <c r="O3" s="9"/>
      <c r="P3" s="9"/>
    </row>
    <row r="4" spans="1:16" ht="17.100000000000001" customHeight="1">
      <c r="A4" s="55" t="s">
        <v>201</v>
      </c>
      <c r="B4" s="60" t="s">
        <v>202</v>
      </c>
      <c r="C4" s="90" t="str">
        <f>IFERROR(比較損益入力!Q35/比較損益入力!B50,"")</f>
        <v/>
      </c>
      <c r="D4" s="90" t="str">
        <f>IFERROR(比較損益入力!R35/比較損益入力!C50,"")</f>
        <v/>
      </c>
      <c r="E4" s="90" t="str">
        <f>IFERROR(比較損益入力!S35/比較損益入力!D50,"")</f>
        <v/>
      </c>
      <c r="F4" s="90" t="str">
        <f>IFERROR(比較損益入力!T35/比較損益入力!E50,"")</f>
        <v/>
      </c>
      <c r="G4" s="10" t="str">
        <f>IFERROR(比較損益入力!U35/比較損益入力!F50,"")</f>
        <v/>
      </c>
      <c r="H4" s="91" t="str">
        <f>IFERROR(比較損益入力!V35/比較損益入力!G50,"")</f>
        <v/>
      </c>
      <c r="I4" s="206" t="s">
        <v>203</v>
      </c>
      <c r="J4" s="32"/>
      <c r="K4" s="32"/>
      <c r="L4" s="49" t="s">
        <v>204</v>
      </c>
      <c r="M4" s="11"/>
      <c r="N4" s="11"/>
      <c r="O4" s="11"/>
      <c r="P4" s="12"/>
    </row>
    <row r="5" spans="1:16" ht="17.100000000000001" customHeight="1">
      <c r="A5" s="33" t="s">
        <v>205</v>
      </c>
      <c r="B5" s="61" t="s">
        <v>206</v>
      </c>
      <c r="C5" s="73" t="str">
        <f>IFERROR(比較損益入力!Q47/比較損益入力!I44,"")</f>
        <v/>
      </c>
      <c r="D5" s="73" t="str">
        <f>IFERROR(比較損益入力!R47/比較損益入力!J44,"")</f>
        <v/>
      </c>
      <c r="E5" s="73" t="str">
        <f>IFERROR(比較損益入力!S47/比較損益入力!K44,"")</f>
        <v/>
      </c>
      <c r="F5" s="73" t="str">
        <f>IFERROR(比較損益入力!T47/比較損益入力!L44,"")</f>
        <v/>
      </c>
      <c r="G5" s="13" t="str">
        <f>IFERROR(比較損益入力!U47/比較損益入力!M44,"")</f>
        <v/>
      </c>
      <c r="H5" s="92" t="str">
        <f>IFERROR(比較損益入力!V47/比較損益入力!N44,"")</f>
        <v/>
      </c>
      <c r="I5" s="207" t="s">
        <v>207</v>
      </c>
      <c r="J5" s="208"/>
      <c r="K5" s="209"/>
      <c r="L5" s="50" t="s">
        <v>208</v>
      </c>
      <c r="M5" s="14"/>
      <c r="N5" s="14"/>
      <c r="O5" s="15"/>
      <c r="P5" s="16"/>
    </row>
    <row r="6" spans="1:16" ht="17.100000000000001" customHeight="1">
      <c r="A6" s="33" t="s">
        <v>209</v>
      </c>
      <c r="B6" s="62" t="s">
        <v>202</v>
      </c>
      <c r="C6" s="73" t="str">
        <f>IFERROR(比較損益入力!Q35/比較損益入力!Q10,"")</f>
        <v/>
      </c>
      <c r="D6" s="73" t="str">
        <f>IFERROR(比較損益入力!R35/比較損益入力!R10,"")</f>
        <v/>
      </c>
      <c r="E6" s="73" t="str">
        <f>IFERROR(比較損益入力!S35/比較損益入力!S10,"")</f>
        <v/>
      </c>
      <c r="F6" s="76" t="str">
        <f>IFERROR(比較損益入力!T35/比較損益入力!T10,"")</f>
        <v/>
      </c>
      <c r="G6" s="13" t="str">
        <f>IFERROR(比較損益入力!U35/比較損益入力!U10,"")</f>
        <v/>
      </c>
      <c r="H6" s="92" t="str">
        <f>IFERROR(比較損益入力!V35/比較損益入力!V10,"")</f>
        <v/>
      </c>
      <c r="I6" s="210" t="s">
        <v>210</v>
      </c>
      <c r="J6" s="208"/>
      <c r="K6" s="211"/>
      <c r="L6" s="51" t="s">
        <v>211</v>
      </c>
      <c r="M6" s="17"/>
      <c r="N6" s="17"/>
      <c r="O6" s="17"/>
      <c r="P6" s="16"/>
    </row>
    <row r="7" spans="1:16" ht="17.100000000000001" customHeight="1">
      <c r="A7" s="33" t="s">
        <v>212</v>
      </c>
      <c r="B7" s="61" t="s">
        <v>213</v>
      </c>
      <c r="C7" s="73" t="str">
        <f>IFERROR(比較損益入力!Q21/比較損益入力!I50,"")</f>
        <v/>
      </c>
      <c r="D7" s="73" t="str">
        <f>IFERROR(比較損益入力!R21/比較損益入力!J50,"")</f>
        <v/>
      </c>
      <c r="E7" s="73" t="str">
        <f>IFERROR(比較損益入力!S21/比較損益入力!K50,"")</f>
        <v/>
      </c>
      <c r="F7" s="73" t="str">
        <f>IFERROR(比較損益入力!T21/比較損益入力!L50,"")</f>
        <v/>
      </c>
      <c r="G7" s="74" t="str">
        <f>IFERROR(比較損益入力!U21/比較損益入力!M50,"")</f>
        <v/>
      </c>
      <c r="H7" s="75" t="str">
        <f>IFERROR(比較損益入力!V21/比較損益入力!N50,"")</f>
        <v/>
      </c>
      <c r="I7" s="208" t="s">
        <v>214</v>
      </c>
      <c r="J7" s="208"/>
      <c r="K7" s="208"/>
      <c r="L7" s="51" t="s">
        <v>215</v>
      </c>
      <c r="M7" s="17"/>
      <c r="N7" s="17"/>
      <c r="O7" s="17"/>
      <c r="P7" s="16"/>
    </row>
    <row r="8" spans="1:16" ht="17.100000000000001" customHeight="1">
      <c r="A8" s="33" t="s">
        <v>216</v>
      </c>
      <c r="B8" s="61" t="s">
        <v>217</v>
      </c>
      <c r="C8" s="73" t="str">
        <f>IFERROR(比較損益入力!Q35/比較損益入力!Q21,"")</f>
        <v/>
      </c>
      <c r="D8" s="73" t="str">
        <f>IFERROR(比較損益入力!R35/比較損益入力!R21,"")</f>
        <v/>
      </c>
      <c r="E8" s="73" t="str">
        <f>IFERROR(比較損益入力!S35/比較損益入力!S21,"")</f>
        <v/>
      </c>
      <c r="F8" s="73" t="str">
        <f>IFERROR(比較損益入力!T35/比較損益入力!T21,"")</f>
        <v/>
      </c>
      <c r="G8" s="74" t="str">
        <f>IFERROR(比較損益入力!U35/比較損益入力!U21,"")</f>
        <v/>
      </c>
      <c r="H8" s="75" t="str">
        <f>IFERROR(比較損益入力!V35/比較損益入力!V21,"")</f>
        <v/>
      </c>
      <c r="I8" s="208" t="s">
        <v>218</v>
      </c>
      <c r="J8" s="208"/>
      <c r="K8" s="208"/>
      <c r="L8" s="51" t="s">
        <v>219</v>
      </c>
      <c r="M8" s="17"/>
      <c r="N8" s="17"/>
      <c r="O8" s="17"/>
      <c r="P8" s="16"/>
    </row>
    <row r="9" spans="1:16" ht="17.100000000000001" customHeight="1">
      <c r="A9" s="33" t="s">
        <v>220</v>
      </c>
      <c r="B9" s="61" t="s">
        <v>221</v>
      </c>
      <c r="C9" s="73" t="str">
        <f>IFERROR(比較損益入力!Q35/比較損益入力!I50,"")</f>
        <v/>
      </c>
      <c r="D9" s="73" t="str">
        <f>IFERROR(比較損益入力!R35/比較損益入力!J50,"")</f>
        <v/>
      </c>
      <c r="E9" s="73" t="str">
        <f>IFERROR(比較損益入力!S35/比較損益入力!K50,"")</f>
        <v/>
      </c>
      <c r="F9" s="76" t="str">
        <f>IFERROR(比較損益入力!T35/比較損益入力!L50,"")</f>
        <v/>
      </c>
      <c r="G9" s="13" t="str">
        <f>IFERROR(比較損益入力!U35/比較損益入力!M50,"")</f>
        <v/>
      </c>
      <c r="H9" s="92" t="str">
        <f>IFERROR(比較損益入力!V35/比較損益入力!N50,"")</f>
        <v/>
      </c>
      <c r="I9" s="208" t="s">
        <v>222</v>
      </c>
      <c r="J9" s="208"/>
      <c r="K9" s="208"/>
      <c r="L9" s="50" t="s">
        <v>223</v>
      </c>
      <c r="M9" s="15"/>
      <c r="N9" s="15"/>
      <c r="O9" s="18"/>
      <c r="P9" s="16"/>
    </row>
    <row r="10" spans="1:16" ht="17.100000000000001" customHeight="1">
      <c r="A10" s="33" t="s">
        <v>224</v>
      </c>
      <c r="B10" s="61" t="s">
        <v>225</v>
      </c>
      <c r="C10" s="73" t="str">
        <f>IFERROR(比較損益入力!Q21/比較損益入力!Q10,"")</f>
        <v/>
      </c>
      <c r="D10" s="73" t="str">
        <f>IFERROR(比較損益入力!R21/比較損益入力!R10,"")</f>
        <v/>
      </c>
      <c r="E10" s="73" t="str">
        <f>IFERROR(比較損益入力!S21/比較損益入力!S10,"")</f>
        <v/>
      </c>
      <c r="F10" s="76" t="str">
        <f>IFERROR(比較損益入力!T21/比較損益入力!T10,"")</f>
        <v/>
      </c>
      <c r="G10" s="13" t="str">
        <f>IFERROR(比較損益入力!U21/比較損益入力!U10,"")</f>
        <v/>
      </c>
      <c r="H10" s="92" t="str">
        <f>IFERROR(比較損益入力!V21/比較損益入力!V10,"")</f>
        <v/>
      </c>
      <c r="I10" s="208" t="s">
        <v>226</v>
      </c>
      <c r="J10" s="208"/>
      <c r="K10" s="208"/>
      <c r="L10" s="50" t="s">
        <v>227</v>
      </c>
      <c r="M10" s="15"/>
      <c r="N10" s="15"/>
      <c r="O10" s="18"/>
      <c r="P10" s="16"/>
    </row>
    <row r="11" spans="1:16" ht="17.100000000000001" customHeight="1" thickBot="1">
      <c r="A11" s="200" t="s">
        <v>228</v>
      </c>
      <c r="B11" s="63" t="s">
        <v>221</v>
      </c>
      <c r="C11" s="93" t="str">
        <f>IFERROR(比較損益入力!Q25/比較損益入力!Q10,"")</f>
        <v/>
      </c>
      <c r="D11" s="93" t="str">
        <f>IFERROR(比較損益入力!R25/比較損益入力!R10,"")</f>
        <v/>
      </c>
      <c r="E11" s="93" t="str">
        <f>IFERROR(比較損益入力!S25/比較損益入力!S10,"")</f>
        <v/>
      </c>
      <c r="F11" s="93" t="str">
        <f>IFERROR(比較損益入力!T25/比較損益入力!T10,"")</f>
        <v/>
      </c>
      <c r="G11" s="94" t="str">
        <f>IFERROR(比較損益入力!U25/比較損益入力!U10,"")</f>
        <v/>
      </c>
      <c r="H11" s="95" t="str">
        <f>IFERROR(比較損益入力!V25/比較損益入力!V10,"")</f>
        <v/>
      </c>
      <c r="I11" s="212" t="s">
        <v>229</v>
      </c>
      <c r="J11" s="213"/>
      <c r="K11" s="213"/>
      <c r="L11" s="52" t="s">
        <v>230</v>
      </c>
      <c r="M11" s="19"/>
      <c r="N11" s="19"/>
      <c r="O11" s="20"/>
      <c r="P11" s="21"/>
    </row>
    <row r="12" spans="1:16" ht="17.25" customHeight="1">
      <c r="A12" s="567" t="s">
        <v>231</v>
      </c>
      <c r="B12" s="64"/>
      <c r="C12" s="22"/>
      <c r="D12" s="22"/>
      <c r="E12" s="22"/>
      <c r="F12" s="23"/>
      <c r="G12" s="24"/>
      <c r="H12" s="24"/>
      <c r="I12" s="214"/>
      <c r="J12" s="215"/>
      <c r="K12" s="215"/>
      <c r="L12" s="48"/>
      <c r="M12" s="9"/>
      <c r="N12" s="9"/>
      <c r="O12" s="25"/>
      <c r="P12" s="9"/>
    </row>
    <row r="13" spans="1:16" ht="17.25" customHeight="1" thickBot="1">
      <c r="A13" s="568"/>
      <c r="B13" s="64"/>
      <c r="C13" s="22"/>
      <c r="D13" s="22"/>
      <c r="E13" s="22"/>
      <c r="F13" s="23"/>
      <c r="G13" s="24"/>
      <c r="H13" s="24"/>
      <c r="I13" s="214"/>
      <c r="J13" s="215"/>
      <c r="K13" s="215"/>
      <c r="L13" s="48"/>
      <c r="M13" s="9"/>
      <c r="N13" s="9"/>
      <c r="O13" s="25"/>
      <c r="P13" s="9"/>
    </row>
    <row r="14" spans="1:16" ht="17.25" customHeight="1" thickBot="1">
      <c r="A14" s="569"/>
      <c r="B14" s="59" t="s">
        <v>199</v>
      </c>
      <c r="C14" s="359" t="s">
        <v>7</v>
      </c>
      <c r="D14" s="359" t="s">
        <v>8</v>
      </c>
      <c r="E14" s="359" t="s">
        <v>9</v>
      </c>
      <c r="F14" s="360" t="s">
        <v>10</v>
      </c>
      <c r="G14" s="360" t="s">
        <v>11</v>
      </c>
      <c r="H14" s="361" t="s">
        <v>12</v>
      </c>
      <c r="I14" s="216"/>
      <c r="J14" s="215"/>
      <c r="K14" s="215"/>
      <c r="L14" s="215" t="s">
        <v>232</v>
      </c>
      <c r="M14" s="26"/>
      <c r="N14" s="26"/>
      <c r="O14" s="26"/>
      <c r="P14" s="9"/>
    </row>
    <row r="15" spans="1:16">
      <c r="A15" s="55" t="s">
        <v>233</v>
      </c>
      <c r="B15" s="60" t="s">
        <v>225</v>
      </c>
      <c r="C15" s="90" t="str">
        <f>IFERROR(比較損益入力!Q14/比較損益入力!Q10,"")</f>
        <v/>
      </c>
      <c r="D15" s="90" t="str">
        <f>IFERROR(比較損益入力!R14/比較損益入力!R10,"")</f>
        <v/>
      </c>
      <c r="E15" s="90" t="str">
        <f>IFERROR(比較損益入力!S14/比較損益入力!S10,"")</f>
        <v/>
      </c>
      <c r="F15" s="71" t="str">
        <f>IFERROR(比較損益入力!T14/比較損益入力!T10,"")</f>
        <v/>
      </c>
      <c r="G15" s="71" t="str">
        <f>IFERROR(比較損益入力!U14/比較損益入力!U10,"")</f>
        <v/>
      </c>
      <c r="H15" s="72" t="str">
        <f>IFERROR(比較損益入力!V14/比較損益入力!V10,"")</f>
        <v/>
      </c>
      <c r="I15" s="217" t="s">
        <v>234</v>
      </c>
      <c r="J15" s="32"/>
      <c r="K15" s="32"/>
      <c r="L15" s="49" t="s">
        <v>235</v>
      </c>
      <c r="M15" s="27"/>
      <c r="N15" s="27"/>
      <c r="O15" s="27"/>
      <c r="P15" s="12"/>
    </row>
    <row r="16" spans="1:16">
      <c r="A16" s="33" t="s">
        <v>236</v>
      </c>
      <c r="B16" s="61" t="s">
        <v>237</v>
      </c>
      <c r="C16" s="73" t="str">
        <f>IFERROR(比較損益入力!Q23/比較損益入力!Q10,"")</f>
        <v/>
      </c>
      <c r="D16" s="73" t="str">
        <f>IFERROR(比較損益入力!R23/比較損益入力!R10,"")</f>
        <v/>
      </c>
      <c r="E16" s="73" t="str">
        <f>IFERROR(比較損益入力!S23/比較損益入力!S10,"")</f>
        <v/>
      </c>
      <c r="F16" s="74" t="str">
        <f>IFERROR(比較損益入力!T23/比較損益入力!T10,"")</f>
        <v/>
      </c>
      <c r="G16" s="74" t="str">
        <f>IFERROR(比較損益入力!U23/比較損益入力!U10,"")</f>
        <v/>
      </c>
      <c r="H16" s="75" t="str">
        <f>IFERROR(比較損益入力!V23/比較損益入力!V10,"")</f>
        <v/>
      </c>
      <c r="I16" s="211" t="s">
        <v>238</v>
      </c>
      <c r="J16" s="208"/>
      <c r="K16" s="208"/>
      <c r="L16" s="50" t="s">
        <v>239</v>
      </c>
      <c r="M16" s="17"/>
      <c r="N16" s="17"/>
      <c r="O16" s="17"/>
      <c r="P16" s="16"/>
    </row>
    <row r="17" spans="1:16">
      <c r="A17" s="33" t="s">
        <v>240</v>
      </c>
      <c r="B17" s="61" t="s">
        <v>225</v>
      </c>
      <c r="C17" s="73" t="str">
        <f>IFERROR(比較損益入力!Q54/比較損益入力!Q10,"")</f>
        <v/>
      </c>
      <c r="D17" s="73" t="str">
        <f>IFERROR(比較損益入力!R54/比較損益入力!R10,"")</f>
        <v/>
      </c>
      <c r="E17" s="73" t="str">
        <f>IFERROR(比較損益入力!S54/比較損益入力!S10,"")</f>
        <v/>
      </c>
      <c r="F17" s="74" t="str">
        <f>IFERROR(比較損益入力!T54/比較損益入力!T10,"")</f>
        <v/>
      </c>
      <c r="G17" s="74" t="str">
        <f>IFERROR(比較損益入力!U54/比較損益入力!U10,"")</f>
        <v/>
      </c>
      <c r="H17" s="75" t="str">
        <f>IFERROR(比較損益入力!V54/比較損益入力!V10,"")</f>
        <v/>
      </c>
      <c r="I17" s="211" t="s">
        <v>241</v>
      </c>
      <c r="J17" s="208"/>
      <c r="K17" s="208"/>
      <c r="L17" s="50" t="s">
        <v>242</v>
      </c>
      <c r="M17" s="17"/>
      <c r="N17" s="17"/>
      <c r="O17" s="17"/>
      <c r="P17" s="16"/>
    </row>
    <row r="18" spans="1:16">
      <c r="A18" s="201" t="s">
        <v>243</v>
      </c>
      <c r="B18" s="178" t="s">
        <v>244</v>
      </c>
      <c r="C18" s="179" t="str">
        <f>IFERROR(比較損益入力!Q21/比較損益入力!Q53,"")</f>
        <v/>
      </c>
      <c r="D18" s="179" t="str">
        <f>IFERROR(比較損益入力!R21/比較損益入力!R53,"")</f>
        <v/>
      </c>
      <c r="E18" s="179" t="str">
        <f>IFERROR(比較損益入力!S21/比較損益入力!S53,"")</f>
        <v/>
      </c>
      <c r="F18" s="96" t="str">
        <f>IFERROR(比較損益入力!T21/比較損益入力!T53,"")</f>
        <v/>
      </c>
      <c r="G18" s="96" t="str">
        <f>IFERROR(比較損益入力!U21/比較損益入力!U53,"")</f>
        <v/>
      </c>
      <c r="H18" s="97" t="str">
        <f>IFERROR(比較損益入力!V21/比較損益入力!V53,"")</f>
        <v/>
      </c>
      <c r="I18" s="210" t="s">
        <v>245</v>
      </c>
      <c r="J18" s="208"/>
      <c r="K18" s="208"/>
      <c r="L18" s="50" t="s">
        <v>246</v>
      </c>
      <c r="M18" s="17"/>
      <c r="N18" s="17"/>
      <c r="O18" s="17"/>
      <c r="P18" s="16"/>
    </row>
    <row r="19" spans="1:16">
      <c r="A19" s="33" t="s">
        <v>247</v>
      </c>
      <c r="B19" s="61" t="s">
        <v>248</v>
      </c>
      <c r="C19" s="73" t="str">
        <f>IFERROR(比較損益入力!Q54/比較損益入力!Q21,"")</f>
        <v/>
      </c>
      <c r="D19" s="73" t="str">
        <f>IFERROR(比較損益入力!R54/比較損益入力!R21,"")</f>
        <v/>
      </c>
      <c r="E19" s="73" t="str">
        <f>IFERROR(比較損益入力!S54/比較損益入力!S21,"")</f>
        <v/>
      </c>
      <c r="F19" s="74" t="str">
        <f>IFERROR(比較損益入力!T54/比較損益入力!T21,"")</f>
        <v/>
      </c>
      <c r="G19" s="74" t="str">
        <f>IFERROR(比較損益入力!U54/比較損益入力!U21,"")</f>
        <v/>
      </c>
      <c r="H19" s="75" t="str">
        <f>IFERROR(比較損益入力!V54/比較損益入力!V21,"")</f>
        <v/>
      </c>
      <c r="I19" s="210" t="s">
        <v>249</v>
      </c>
      <c r="J19" s="210"/>
      <c r="K19" s="208"/>
      <c r="L19" s="50" t="s">
        <v>250</v>
      </c>
      <c r="M19" s="15"/>
      <c r="N19" s="15"/>
      <c r="O19" s="15"/>
      <c r="P19" s="16"/>
    </row>
    <row r="20" spans="1:16">
      <c r="A20" s="33" t="s">
        <v>251</v>
      </c>
      <c r="B20" s="65" t="s">
        <v>252</v>
      </c>
      <c r="C20" s="73" t="str">
        <f>IFERROR(比較損益入力!Q10/比較損益入力!B50,"")</f>
        <v/>
      </c>
      <c r="D20" s="73" t="str">
        <f>IFERROR(比較損益入力!R10/比較損益入力!C50,"")</f>
        <v/>
      </c>
      <c r="E20" s="73" t="str">
        <f>IFERROR(比較損益入力!S10/比較損益入力!D50,"")</f>
        <v/>
      </c>
      <c r="F20" s="74" t="str">
        <f>IFERROR(比較損益入力!T10/比較損益入力!E50,"")</f>
        <v/>
      </c>
      <c r="G20" s="74" t="str">
        <f>IFERROR(比較損益入力!U10/比較損益入力!F50,"")</f>
        <v/>
      </c>
      <c r="H20" s="75" t="str">
        <f>IFERROR(比較損益入力!V10/比較損益入力!G50,"")</f>
        <v/>
      </c>
      <c r="I20" s="207" t="s">
        <v>253</v>
      </c>
      <c r="J20" s="208"/>
      <c r="K20" s="208"/>
      <c r="L20" s="50" t="s">
        <v>254</v>
      </c>
      <c r="M20" s="17"/>
      <c r="N20" s="17"/>
      <c r="O20" s="17"/>
      <c r="P20" s="16"/>
    </row>
    <row r="21" spans="1:16">
      <c r="A21" s="33" t="s">
        <v>255</v>
      </c>
      <c r="B21" s="65" t="s">
        <v>225</v>
      </c>
      <c r="C21" s="182" t="str">
        <f>IFERROR(比較損益入力!Q10/(比較損益入力!B16+比較損益入力!B17+比較損益入力!B18+比較損益入力!B19),"")</f>
        <v/>
      </c>
      <c r="D21" s="182" t="str">
        <f>IFERROR(比較損益入力!R10/(比較損益入力!C16+比較損益入力!C17+比較損益入力!C18+比較損益入力!C19),"")</f>
        <v/>
      </c>
      <c r="E21" s="182" t="str">
        <f>IFERROR(比較損益入力!S10/(比較損益入力!D16+比較損益入力!D17+比較損益入力!D18+比較損益入力!D19),"")</f>
        <v/>
      </c>
      <c r="F21" s="98" t="str">
        <f>IFERROR(比較損益入力!T10/(比較損益入力!E16+比較損益入力!E17+比較損益入力!E18+比較損益入力!E19),"")</f>
        <v/>
      </c>
      <c r="G21" s="180" t="str">
        <f>IFERROR(比較損益入力!U10/(比較損益入力!F16+比較損益入力!F17+比較損益入力!F18+比較損益入力!F19),"")</f>
        <v/>
      </c>
      <c r="H21" s="181" t="str">
        <f>IFERROR(比較損益入力!V10/(比較損益入力!G16+比較損益入力!G17+比較損益入力!G18+比較損益入力!G19),"")</f>
        <v/>
      </c>
      <c r="I21" s="218" t="s">
        <v>256</v>
      </c>
      <c r="J21" s="208"/>
      <c r="K21" s="208"/>
      <c r="L21" s="50" t="s">
        <v>257</v>
      </c>
      <c r="M21" s="17"/>
      <c r="N21" s="17"/>
      <c r="O21" s="17"/>
      <c r="P21" s="16"/>
    </row>
    <row r="22" spans="1:16">
      <c r="A22" s="33" t="s">
        <v>258</v>
      </c>
      <c r="B22" s="183" t="s">
        <v>259</v>
      </c>
      <c r="C22" s="182" t="str">
        <f>IFERROR(比較損益入力!Q10/(比較損益入力!B12+比較損益入力!B13),"")</f>
        <v/>
      </c>
      <c r="D22" s="182" t="str">
        <f>IFERROR(比較損益入力!R10/(比較損益入力!C12+比較損益入力!C13),"")</f>
        <v/>
      </c>
      <c r="E22" s="182" t="str">
        <f>IFERROR(比較損益入力!S10/(比較損益入力!D12+比較損益入力!D13),"")</f>
        <v/>
      </c>
      <c r="F22" s="98" t="str">
        <f>IFERROR(比較損益入力!T10/(比較損益入力!E12+比較損益入力!E13),"")</f>
        <v/>
      </c>
      <c r="G22" s="180" t="str">
        <f>IFERROR(比較損益入力!U10/(比較損益入力!F12+比較損益入力!F13),"")</f>
        <v/>
      </c>
      <c r="H22" s="181" t="str">
        <f>IFERROR(比較損益入力!V10/(比較損益入力!G12+比較損益入力!G13),"")</f>
        <v/>
      </c>
      <c r="I22" s="218" t="s">
        <v>260</v>
      </c>
      <c r="J22" s="208"/>
      <c r="K22" s="208"/>
      <c r="L22" s="50" t="s">
        <v>261</v>
      </c>
      <c r="M22" s="17"/>
      <c r="N22" s="17"/>
      <c r="O22" s="17"/>
      <c r="P22" s="16"/>
    </row>
    <row r="23" spans="1:16">
      <c r="A23" s="202" t="s">
        <v>262</v>
      </c>
      <c r="B23" s="184" t="s">
        <v>263</v>
      </c>
      <c r="C23" s="185" t="str">
        <f>IFERROR(((比較損益入力!B12+比較損益入力!B13+比較損益入力!B16+比較損益入力!B17+比較損益入力!B18+比較損益入力!B19)-(比較損益入力!I11+比較損益入力!I12))/(比較損益入力!Q10/12),"")</f>
        <v/>
      </c>
      <c r="D23" s="185" t="str">
        <f>IFERROR(((比較損益入力!C12+比較損益入力!C13+比較損益入力!C16+比較損益入力!C17+比較損益入力!C18+比較損益入力!C19)-(比較損益入力!J11+比較損益入力!J12))/(比較損益入力!R10/12),"")</f>
        <v/>
      </c>
      <c r="E23" s="185" t="str">
        <f>IFERROR(((比較損益入力!D12+比較損益入力!D13+比較損益入力!D16+比較損益入力!D17+比較損益入力!D18+比較損益入力!D19)-(比較損益入力!K11+比較損益入力!K12))/(比較損益入力!S10/12),"")</f>
        <v/>
      </c>
      <c r="F23" s="186" t="str">
        <f>IFERROR(((比較損益入力!E12+比較損益入力!E13+比較損益入力!E16+比較損益入力!E17+比較損益入力!E18+比較損益入力!E19)-(比較損益入力!L11+比較損益入力!L12))/(比較損益入力!T10/12),"")</f>
        <v/>
      </c>
      <c r="G23" s="187" t="str">
        <f>IFERROR(((比較損益入力!F12+比較損益入力!F13+比較損益入力!F16+比較損益入力!F17+比較損益入力!F18+比較損益入力!F19)-(比較損益入力!M11+比較損益入力!M12))/(比較損益入力!U10/12),"")</f>
        <v/>
      </c>
      <c r="H23" s="188" t="str">
        <f>IFERROR(((比較損益入力!G12+比較損益入力!G13+比較損益入力!G16+比較損益入力!G17+比較損益入力!G18+比較損益入力!G19)-(比較損益入力!N11+比較損益入力!N12))/(比較損益入力!V10/12),"")</f>
        <v/>
      </c>
      <c r="I23" s="571" t="s">
        <v>264</v>
      </c>
      <c r="J23" s="572"/>
      <c r="K23" s="573"/>
      <c r="L23" s="53" t="s">
        <v>265</v>
      </c>
      <c r="M23" s="39"/>
      <c r="N23" s="39"/>
      <c r="O23" s="39"/>
      <c r="P23" s="35"/>
    </row>
    <row r="24" spans="1:16" ht="18" thickBot="1">
      <c r="A24" s="56" t="s">
        <v>266</v>
      </c>
      <c r="B24" s="63" t="s">
        <v>267</v>
      </c>
      <c r="C24" s="100" t="str">
        <f>IFERROR(比較損益入力!Q10/比較損益入力!B27,"")</f>
        <v/>
      </c>
      <c r="D24" s="100" t="str">
        <f>IFERROR(比較損益入力!R10/比較損益入力!C27,"")</f>
        <v/>
      </c>
      <c r="E24" s="100" t="str">
        <f>IFERROR(比較損益入力!S10/比較損益入力!D27,"")</f>
        <v/>
      </c>
      <c r="F24" s="40" t="str">
        <f>IFERROR(比較損益入力!T10/比較損益入力!E27,"")</f>
        <v/>
      </c>
      <c r="G24" s="40" t="str">
        <f>IFERROR(比較損益入力!U10/比較損益入力!F27,"")</f>
        <v/>
      </c>
      <c r="H24" s="189" t="str">
        <f>IFERROR(比較損益入力!V10/比較損益入力!G27,"")</f>
        <v/>
      </c>
      <c r="I24" s="219" t="s">
        <v>268</v>
      </c>
      <c r="J24" s="213"/>
      <c r="K24" s="213"/>
      <c r="L24" s="52" t="s">
        <v>269</v>
      </c>
      <c r="M24" s="28"/>
      <c r="N24" s="28"/>
      <c r="O24" s="28"/>
      <c r="P24" s="21"/>
    </row>
    <row r="25" spans="1:16" ht="17.25" customHeight="1">
      <c r="A25" s="568" t="s">
        <v>270</v>
      </c>
      <c r="B25" s="64"/>
      <c r="C25" s="22"/>
      <c r="D25" s="22"/>
      <c r="E25" s="22"/>
      <c r="F25" s="29"/>
      <c r="G25" s="29"/>
      <c r="H25" s="29"/>
      <c r="I25" s="216"/>
      <c r="J25" s="215"/>
      <c r="K25" s="215"/>
      <c r="L25" s="48"/>
      <c r="M25" s="26"/>
      <c r="N25" s="26"/>
      <c r="O25" s="26"/>
      <c r="P25" s="9"/>
    </row>
    <row r="26" spans="1:16" ht="17.25" customHeight="1" thickBot="1">
      <c r="A26" s="568"/>
      <c r="B26" s="64"/>
      <c r="C26" s="22"/>
      <c r="D26" s="22"/>
      <c r="E26" s="22"/>
      <c r="F26" s="29"/>
      <c r="G26" s="29"/>
      <c r="H26" s="29"/>
      <c r="I26" s="216"/>
      <c r="J26" s="215"/>
      <c r="K26" s="215"/>
      <c r="L26" s="48"/>
      <c r="M26" s="26"/>
      <c r="N26" s="26"/>
      <c r="O26" s="26"/>
      <c r="P26" s="9"/>
    </row>
    <row r="27" spans="1:16" ht="17.25" customHeight="1" thickBot="1">
      <c r="A27" s="569"/>
      <c r="B27" s="59" t="s">
        <v>199</v>
      </c>
      <c r="C27" s="359" t="s">
        <v>7</v>
      </c>
      <c r="D27" s="359" t="s">
        <v>8</v>
      </c>
      <c r="E27" s="359" t="s">
        <v>9</v>
      </c>
      <c r="F27" s="360" t="s">
        <v>10</v>
      </c>
      <c r="G27" s="360" t="s">
        <v>11</v>
      </c>
      <c r="H27" s="361" t="s">
        <v>12</v>
      </c>
      <c r="I27" s="30"/>
      <c r="J27" s="30"/>
      <c r="K27" s="30"/>
      <c r="L27" s="30" t="s">
        <v>271</v>
      </c>
      <c r="M27" s="31"/>
      <c r="N27" s="31"/>
      <c r="O27" s="30"/>
      <c r="P27" s="31"/>
    </row>
    <row r="28" spans="1:16" ht="17.100000000000001" customHeight="1">
      <c r="A28" s="55" t="s">
        <v>272</v>
      </c>
      <c r="B28" s="66" t="s">
        <v>273</v>
      </c>
      <c r="C28" s="90" t="str">
        <f>IFERROR(比較損益入力!B10/比較損益入力!I10,"")</f>
        <v/>
      </c>
      <c r="D28" s="90" t="str">
        <f>IFERROR(比較損益入力!C10/比較損益入力!J10,"")</f>
        <v/>
      </c>
      <c r="E28" s="90" t="str">
        <f>IFERROR(比較損益入力!D10/比較損益入力!K10,"")</f>
        <v/>
      </c>
      <c r="F28" s="70" t="str">
        <f>IFERROR(比較損益入力!E10/比較損益入力!L10,"")</f>
        <v/>
      </c>
      <c r="G28" s="71" t="str">
        <f>IFERROR(比較損益入力!F10/比較損益入力!M10,"")</f>
        <v/>
      </c>
      <c r="H28" s="72" t="str">
        <f>IFERROR(比較損益入力!G10/比較損益入力!N10,"")</f>
        <v/>
      </c>
      <c r="I28" s="220" t="s">
        <v>274</v>
      </c>
      <c r="J28" s="32"/>
      <c r="K28" s="32"/>
      <c r="L28" s="54" t="s">
        <v>275</v>
      </c>
      <c r="M28" s="11"/>
      <c r="N28" s="11"/>
      <c r="O28" s="32"/>
      <c r="P28" s="12"/>
    </row>
    <row r="29" spans="1:16" ht="17.100000000000001" customHeight="1">
      <c r="A29" s="33" t="s">
        <v>276</v>
      </c>
      <c r="B29" s="61" t="s">
        <v>213</v>
      </c>
      <c r="C29" s="73" t="str">
        <f>IFERROR((比較損益入力!B10-比較損益入力!B16-比較損益入力!B17-比較損益入力!B18-比較損益入力!B19)/比較損益入力!I10,"")</f>
        <v/>
      </c>
      <c r="D29" s="73" t="str">
        <f>IFERROR((比較損益入力!C10-比較損益入力!C16-比較損益入力!C17-比較損益入力!C18-比較損益入力!C19)/比較損益入力!J10,"")</f>
        <v/>
      </c>
      <c r="E29" s="73" t="str">
        <f>IFERROR((比較損益入力!D10-比較損益入力!D16-比較損益入力!D17-比較損益入力!D18-比較損益入力!D19)/比較損益入力!K10,"")</f>
        <v/>
      </c>
      <c r="F29" s="73" t="str">
        <f>IFERROR((比較損益入力!E10-比較損益入力!E16-比較損益入力!E17-比較損益入力!E18-比較損益入力!E19)/比較損益入力!L10,"")</f>
        <v/>
      </c>
      <c r="G29" s="74" t="str">
        <f>IFERROR((比較損益入力!F10-比較損益入力!F16-比較損益入力!F17-比較損益入力!F18-比較損益入力!F19)/比較損益入力!M10,"")</f>
        <v/>
      </c>
      <c r="H29" s="75" t="str">
        <f>IFERROR((比較損益入力!G10-比較損益入力!G16-比較損益入力!G17-比較損益入力!G18-比較損益入力!G19)/比較損益入力!N10,"")</f>
        <v/>
      </c>
      <c r="I29" s="207" t="s">
        <v>277</v>
      </c>
      <c r="J29" s="208"/>
      <c r="K29" s="208"/>
      <c r="L29" s="47" t="s">
        <v>278</v>
      </c>
      <c r="M29" s="15"/>
      <c r="N29" s="15"/>
      <c r="O29" s="15"/>
      <c r="P29" s="16"/>
    </row>
    <row r="30" spans="1:16" ht="17.100000000000001" customHeight="1">
      <c r="A30" s="33" t="s">
        <v>279</v>
      </c>
      <c r="B30" s="61" t="s">
        <v>280</v>
      </c>
      <c r="C30" s="73" t="str">
        <f>IFERROR(比較損益入力!B27/比較損益入力!I50,"")</f>
        <v/>
      </c>
      <c r="D30" s="73" t="str">
        <f>IFERROR(比較損益入力!C27/比較損益入力!J50,"")</f>
        <v/>
      </c>
      <c r="E30" s="73" t="str">
        <f>IFERROR(比較損益入力!D27/比較損益入力!K50,"")</f>
        <v/>
      </c>
      <c r="F30" s="76" t="str">
        <f>IFERROR(比較損益入力!E27/比較損益入力!L50,"")</f>
        <v/>
      </c>
      <c r="G30" s="74" t="str">
        <f>IFERROR(比較損益入力!F27/比較損益入力!M50,"")</f>
        <v/>
      </c>
      <c r="H30" s="75" t="str">
        <f>IFERROR(比較損益入力!G27/比較損益入力!N50,"")</f>
        <v/>
      </c>
      <c r="I30" s="207" t="s">
        <v>281</v>
      </c>
      <c r="J30" s="208"/>
      <c r="K30" s="208"/>
      <c r="L30" s="47" t="s">
        <v>282</v>
      </c>
      <c r="M30" s="15"/>
      <c r="N30" s="15"/>
      <c r="O30" s="15"/>
      <c r="P30" s="16"/>
    </row>
    <row r="31" spans="1:16" ht="17.100000000000001" customHeight="1">
      <c r="A31" s="33" t="s">
        <v>283</v>
      </c>
      <c r="B31" s="61" t="s">
        <v>284</v>
      </c>
      <c r="C31" s="73" t="str">
        <f>IFERROR(比較損益入力!B27/(比較損益入力!I23+比較損益入力!I44),"")</f>
        <v/>
      </c>
      <c r="D31" s="73" t="str">
        <f>IFERROR(比較損益入力!C27/(比較損益入力!J23+比較損益入力!J44),"")</f>
        <v/>
      </c>
      <c r="E31" s="73" t="str">
        <f>IFERROR(比較損益入力!D27/(比較損益入力!K23+比較損益入力!K44),"")</f>
        <v/>
      </c>
      <c r="F31" s="76" t="str">
        <f>IFERROR(比較損益入力!E27/(比較損益入力!L23+比較損益入力!L44),"")</f>
        <v/>
      </c>
      <c r="G31" s="74" t="str">
        <f>IFERROR(比較損益入力!F27/(比較損益入力!M23+比較損益入力!M44),"")</f>
        <v/>
      </c>
      <c r="H31" s="75" t="str">
        <f>IFERROR(比較損益入力!G27/(比較損益入力!N23+比較損益入力!N44),"")</f>
        <v/>
      </c>
      <c r="I31" s="207" t="s">
        <v>285</v>
      </c>
      <c r="J31" s="208"/>
      <c r="K31" s="208"/>
      <c r="L31" s="50" t="s">
        <v>286</v>
      </c>
      <c r="M31" s="15"/>
      <c r="N31" s="15"/>
      <c r="O31" s="15"/>
      <c r="P31" s="16"/>
    </row>
    <row r="32" spans="1:16" ht="17.100000000000001" customHeight="1">
      <c r="A32" s="58" t="s">
        <v>287</v>
      </c>
      <c r="B32" s="61" t="s">
        <v>288</v>
      </c>
      <c r="C32" s="101" t="str">
        <f>IFERROR((比較損益入力!Q25+比較損益入力!Q28)/比較損益入力!Q32,"")</f>
        <v/>
      </c>
      <c r="D32" s="101" t="str">
        <f>IFERROR((比較損益入力!R25+比較損益入力!R28)/比較損益入力!R32,"")</f>
        <v/>
      </c>
      <c r="E32" s="101" t="str">
        <f>IFERROR((比較損益入力!S25+比較損益入力!S28)/比較損益入力!S32,"")</f>
        <v/>
      </c>
      <c r="F32" s="77" t="str">
        <f>IFERROR((比較損益入力!T25+比較損益入力!T28)/比較損益入力!T32,"")</f>
        <v/>
      </c>
      <c r="G32" s="36" t="str">
        <f>IFERROR((比較損益入力!U25+比較損益入力!U28)/比較損益入力!U32,"")</f>
        <v/>
      </c>
      <c r="H32" s="190" t="str">
        <f>IFERROR((比較損益入力!V25+比較損益入力!V28)/比較損益入力!V32,"")</f>
        <v/>
      </c>
      <c r="I32" s="208" t="s">
        <v>289</v>
      </c>
      <c r="J32" s="208"/>
      <c r="K32" s="208"/>
      <c r="L32" s="50" t="s">
        <v>290</v>
      </c>
      <c r="M32" s="15"/>
      <c r="N32" s="15"/>
      <c r="O32" s="15"/>
      <c r="P32" s="16"/>
    </row>
    <row r="33" spans="1:16" ht="17.100000000000001" customHeight="1">
      <c r="A33" s="201" t="s">
        <v>291</v>
      </c>
      <c r="B33" s="61" t="s">
        <v>292</v>
      </c>
      <c r="C33" s="73" t="str">
        <f>IFERROR(比較損益入力!I44/比較損益入力!I50,"")</f>
        <v/>
      </c>
      <c r="D33" s="73" t="str">
        <f>IFERROR(比較損益入力!J44/比較損益入力!J50,"")</f>
        <v/>
      </c>
      <c r="E33" s="73" t="str">
        <f>IFERROR(比較損益入力!K44/比較損益入力!K50,"")</f>
        <v/>
      </c>
      <c r="F33" s="76" t="str">
        <f>IFERROR(比較損益入力!L44/比較損益入力!L50,"")</f>
        <v/>
      </c>
      <c r="G33" s="74" t="str">
        <f>IFERROR(比較損益入力!M44/比較損益入力!M50,"")</f>
        <v/>
      </c>
      <c r="H33" s="75" t="str">
        <f>IFERROR(比較損益入力!N44/比較損益入力!N50,"")</f>
        <v/>
      </c>
      <c r="I33" s="207" t="s">
        <v>293</v>
      </c>
      <c r="J33" s="208"/>
      <c r="K33" s="208"/>
      <c r="L33" s="50" t="s">
        <v>294</v>
      </c>
      <c r="M33" s="15"/>
      <c r="N33" s="15"/>
      <c r="O33" s="15"/>
      <c r="P33" s="16"/>
    </row>
    <row r="34" spans="1:16" ht="17.100000000000001" customHeight="1">
      <c r="A34" s="57" t="s">
        <v>295</v>
      </c>
      <c r="B34" s="67" t="s">
        <v>280</v>
      </c>
      <c r="C34" s="99" t="str">
        <f>IFERROR((比較損益入力!I13+比較損益入力!I24+比較損益入力!I25+比較損益入力!I29+比較損益入力!I27)/比較損益入力!I44,"")</f>
        <v/>
      </c>
      <c r="D34" s="99" t="str">
        <f>IFERROR((比較損益入力!J13+比較損益入力!J24+比較損益入力!J25+比較損益入力!J29+比較損益入力!J27)/比較損益入力!J44,"")</f>
        <v/>
      </c>
      <c r="E34" s="99" t="str">
        <f>IFERROR((比較損益入力!K13+比較損益入力!K24+比較損益入力!K25+比較損益入力!K29+比較損益入力!K27)/比較損益入力!K44,"")</f>
        <v/>
      </c>
      <c r="F34" s="78" t="str">
        <f>IFERROR((比較損益入力!L13+比較損益入力!L24+比較損益入力!L25+比較損益入力!L29+比較損益入力!L27)/比較損益入力!L44,"")</f>
        <v/>
      </c>
      <c r="G34" s="79" t="str">
        <f>IFERROR((比較損益入力!M13+比較損益入力!M24+比較損益入力!M25+比較損益入力!M29+比較損益入力!M27)/比較損益入力!M44,"")</f>
        <v/>
      </c>
      <c r="H34" s="191" t="str">
        <f>IFERROR((比較損益入力!N13+比較損益入力!N24+比較損益入力!N25+比較損益入力!N29+比較損益入力!N27)/比較損益入力!N44,"")</f>
        <v/>
      </c>
      <c r="I34" s="221" t="s">
        <v>296</v>
      </c>
      <c r="J34" s="222"/>
      <c r="K34" s="222"/>
      <c r="L34" s="53" t="s">
        <v>297</v>
      </c>
      <c r="M34" s="34"/>
      <c r="N34" s="34"/>
      <c r="O34" s="34"/>
      <c r="P34" s="35"/>
    </row>
    <row r="35" spans="1:16" ht="17.100000000000001" customHeight="1">
      <c r="A35" s="57" t="s">
        <v>298</v>
      </c>
      <c r="B35" s="67" t="s">
        <v>299</v>
      </c>
      <c r="C35" s="99" t="str">
        <f>IFERROR(比較損益入力!I32/比較損益入力!I44,"")</f>
        <v/>
      </c>
      <c r="D35" s="99" t="str">
        <f>IFERROR(比較損益入力!J32/比較損益入力!J44,"")</f>
        <v/>
      </c>
      <c r="E35" s="99" t="str">
        <f>IFERROR(比較損益入力!K32/比較損益入力!K44,"")</f>
        <v/>
      </c>
      <c r="F35" s="78" t="str">
        <f>IFERROR(比較損益入力!L32/比較損益入力!L44,"")</f>
        <v/>
      </c>
      <c r="G35" s="80" t="str">
        <f>IFERROR(比較損益入力!M32/比較損益入力!M44,"")</f>
        <v/>
      </c>
      <c r="H35" s="191" t="str">
        <f>IFERROR(比較損益入力!N32/比較損益入力!N44,"")</f>
        <v/>
      </c>
      <c r="I35" s="222" t="s">
        <v>300</v>
      </c>
      <c r="J35" s="222"/>
      <c r="K35" s="222"/>
      <c r="L35" s="53" t="s">
        <v>301</v>
      </c>
      <c r="M35" s="34"/>
      <c r="N35" s="34"/>
      <c r="O35" s="34"/>
      <c r="P35" s="35"/>
    </row>
    <row r="36" spans="1:16">
      <c r="A36" s="33" t="s">
        <v>302</v>
      </c>
      <c r="B36" s="61" t="s">
        <v>303</v>
      </c>
      <c r="C36" s="101" t="str">
        <f>IFERROR((比較損益入力!I13+比較損益入力!I24+比較損益入力!I25)/(比較損益入力!Q25+比較損益入力!Q55),"")</f>
        <v/>
      </c>
      <c r="D36" s="101" t="str">
        <f>IFERROR((比較損益入力!J13+比較損益入力!J24+比較損益入力!J25)/(比較損益入力!R25+比較損益入力!R55),"")</f>
        <v/>
      </c>
      <c r="E36" s="101" t="str">
        <f>IFERROR((比較損益入力!K13+比較損益入力!K24+比較損益入力!K25)/(比較損益入力!S25+比較損益入力!S55),"")</f>
        <v/>
      </c>
      <c r="F36" s="81" t="str">
        <f>IFERROR((比較損益入力!L13+比較損益入力!L24+比較損益入力!L25)/(比較損益入力!T25+比較損益入力!T55),"")</f>
        <v/>
      </c>
      <c r="G36" s="36" t="str">
        <f>IFERROR((比較損益入力!M13+比較損益入力!M24+比較損益入力!M25)/(比較損益入力!U25+比較損益入力!U55),"")</f>
        <v/>
      </c>
      <c r="H36" s="190" t="str">
        <f>IFERROR((比較損益入力!N13+比較損益入力!N24+比較損益入力!N25)/(比較損益入力!V25+比較損益入力!V55),"")</f>
        <v/>
      </c>
      <c r="I36" s="208" t="s">
        <v>304</v>
      </c>
      <c r="J36" s="208"/>
      <c r="K36" s="208"/>
      <c r="L36" s="50" t="s">
        <v>305</v>
      </c>
      <c r="M36" s="15"/>
      <c r="N36" s="15"/>
      <c r="O36" s="15"/>
      <c r="P36" s="16"/>
    </row>
    <row r="37" spans="1:16" ht="18" thickBot="1">
      <c r="A37" s="200" t="s">
        <v>306</v>
      </c>
      <c r="B37" s="63" t="s">
        <v>307</v>
      </c>
      <c r="C37" s="100" t="str">
        <f>IFERROR((比較損益入力!I13+比較損益入力!I24+比較損益入力!I25-比較損益入力!B11)/(比較損益入力!Q25+比較損益入力!Q55),"")</f>
        <v/>
      </c>
      <c r="D37" s="100" t="str">
        <f>IFERROR((比較損益入力!J13+比較損益入力!J24+比較損益入力!J25-比較損益入力!C11)/(比較損益入力!R25+比較損益入力!R55),"")</f>
        <v/>
      </c>
      <c r="E37" s="100" t="str">
        <f>IFERROR((比較損益入力!K13+比較損益入力!K24+比較損益入力!K25-比較損益入力!D11)/(比較損益入力!S25+比較損益入力!S55),"")</f>
        <v/>
      </c>
      <c r="F37" s="82" t="str">
        <f>IFERROR((比較損益入力!L13+比較損益入力!L24+比較損益入力!L25-比較損益入力!E11)/(比較損益入力!T25+比較損益入力!T55),"")</f>
        <v/>
      </c>
      <c r="G37" s="40" t="str">
        <f>IFERROR((比較損益入力!M13+比較損益入力!M24+比較損益入力!M25-比較損益入力!F11)/(比較損益入力!U25+比較損益入力!U55),"")</f>
        <v/>
      </c>
      <c r="H37" s="189" t="str">
        <f>IFERROR((比較損益入力!N13+比較損益入力!N24+比較損益入力!N25-比較損益入力!G11)/(比較損益入力!V25+比較損益入力!V55),"")</f>
        <v/>
      </c>
      <c r="I37" s="213" t="s">
        <v>308</v>
      </c>
      <c r="J37" s="213"/>
      <c r="K37" s="213"/>
      <c r="L37" s="52" t="s">
        <v>309</v>
      </c>
      <c r="M37" s="19"/>
      <c r="N37" s="19"/>
      <c r="O37" s="19"/>
      <c r="P37" s="21"/>
    </row>
    <row r="38" spans="1:16" ht="17.25" customHeight="1">
      <c r="A38" s="567" t="s">
        <v>310</v>
      </c>
      <c r="B38" s="64"/>
      <c r="C38" s="22"/>
      <c r="D38" s="22"/>
      <c r="E38" s="22"/>
      <c r="F38" s="37"/>
      <c r="G38" s="38"/>
      <c r="H38" s="192"/>
      <c r="I38" s="215"/>
      <c r="J38" s="215"/>
      <c r="K38" s="215"/>
      <c r="L38" s="48"/>
      <c r="M38" s="9"/>
      <c r="N38" s="9"/>
      <c r="O38" s="9"/>
      <c r="P38" s="9"/>
    </row>
    <row r="39" spans="1:16" ht="17.25" customHeight="1" thickBot="1">
      <c r="A39" s="568"/>
      <c r="B39" s="64"/>
      <c r="C39" s="22"/>
      <c r="D39" s="22"/>
      <c r="E39" s="22"/>
      <c r="F39" s="37"/>
      <c r="G39" s="38"/>
      <c r="H39" s="192"/>
      <c r="I39" s="215"/>
      <c r="J39" s="215"/>
      <c r="K39" s="215"/>
      <c r="L39" s="48"/>
      <c r="M39" s="9"/>
      <c r="N39" s="9"/>
      <c r="O39" s="9"/>
      <c r="P39" s="9"/>
    </row>
    <row r="40" spans="1:16" ht="17.25" customHeight="1" thickBot="1">
      <c r="A40" s="569"/>
      <c r="B40" s="59" t="s">
        <v>199</v>
      </c>
      <c r="C40" s="359" t="s">
        <v>7</v>
      </c>
      <c r="D40" s="359" t="s">
        <v>8</v>
      </c>
      <c r="E40" s="359" t="s">
        <v>9</v>
      </c>
      <c r="F40" s="360" t="s">
        <v>10</v>
      </c>
      <c r="G40" s="360" t="s">
        <v>11</v>
      </c>
      <c r="H40" s="361" t="s">
        <v>12</v>
      </c>
      <c r="I40" s="30"/>
      <c r="J40" s="30"/>
      <c r="K40" s="30"/>
      <c r="L40" s="30" t="s">
        <v>311</v>
      </c>
      <c r="M40" s="31"/>
      <c r="N40" s="31"/>
      <c r="O40" s="31"/>
      <c r="P40" s="31"/>
    </row>
    <row r="41" spans="1:16">
      <c r="A41" s="199" t="s">
        <v>312</v>
      </c>
      <c r="B41" s="68" t="s">
        <v>206</v>
      </c>
      <c r="C41" s="83" t="str">
        <f>IFERROR((比較損益入力!Q10-比較損益入力!P10)/比較損益入力!P10,"")</f>
        <v/>
      </c>
      <c r="D41" s="83" t="str">
        <f>IFERROR((比較損益入力!R10-比較損益入力!Q10)/比較損益入力!Q10,"")</f>
        <v/>
      </c>
      <c r="E41" s="83" t="str">
        <f>IFERROR((比較損益入力!S10-比較損益入力!R10)/比較損益入力!R10,"")</f>
        <v/>
      </c>
      <c r="F41" s="71" t="str">
        <f>IFERROR((比較損益入力!T10-比較損益入力!S10)/比較損益入力!S10,"")</f>
        <v/>
      </c>
      <c r="G41" s="84" t="str">
        <f>IFERROR((比較損益入力!U10-比較損益入力!T10)/比較損益入力!T10,"")</f>
        <v/>
      </c>
      <c r="H41" s="71" t="str">
        <f>IFERROR((比較損益入力!V10-比較損益入力!U10)/比較損益入力!U10,"")</f>
        <v/>
      </c>
      <c r="I41" s="203" t="s">
        <v>313</v>
      </c>
      <c r="J41" s="32"/>
      <c r="K41" s="32"/>
      <c r="L41" s="49" t="s">
        <v>314</v>
      </c>
      <c r="M41" s="11"/>
      <c r="N41" s="11"/>
      <c r="O41" s="11"/>
      <c r="P41" s="12"/>
    </row>
    <row r="42" spans="1:16">
      <c r="A42" s="33" t="s">
        <v>315</v>
      </c>
      <c r="B42" s="65" t="s">
        <v>206</v>
      </c>
      <c r="C42" s="85" t="str">
        <f>IFERROR((比較損益入力!Q25-比較損益入力!P25)/比較損益入力!P25,"")</f>
        <v/>
      </c>
      <c r="D42" s="85" t="str">
        <f>IFERROR((比較損益入力!R25-比較損益入力!Q25)/比較損益入力!Q25,"")</f>
        <v/>
      </c>
      <c r="E42" s="85" t="str">
        <f>IFERROR((比較損益入力!S25-比較損益入力!R25)/比較損益入力!R25,"")</f>
        <v/>
      </c>
      <c r="F42" s="74" t="str">
        <f>IFERROR((比較損益入力!T25-比較損益入力!S25)/比較損益入力!S25,"")</f>
        <v/>
      </c>
      <c r="G42" s="86" t="str">
        <f>IFERROR((比較損益入力!U25-比較損益入力!T25)/比較損益入力!T25,"")</f>
        <v/>
      </c>
      <c r="H42" s="74" t="str">
        <f>IFERROR((比較損益入力!V25-比較損益入力!U25)/比較損益入力!U25,"")</f>
        <v/>
      </c>
      <c r="I42" s="204" t="s">
        <v>316</v>
      </c>
      <c r="J42" s="208"/>
      <c r="K42" s="208"/>
      <c r="L42" s="50" t="s">
        <v>317</v>
      </c>
      <c r="M42" s="15"/>
      <c r="N42" s="15"/>
      <c r="O42" s="15"/>
      <c r="P42" s="16"/>
    </row>
    <row r="43" spans="1:16" ht="18" thickBot="1">
      <c r="A43" s="56" t="s">
        <v>318</v>
      </c>
      <c r="B43" s="69" t="s">
        <v>319</v>
      </c>
      <c r="C43" s="87" t="str">
        <f>IFERROR((比較損益入力!I44-比較損益入力!H44)/比較損益入力!H44,"")</f>
        <v/>
      </c>
      <c r="D43" s="87" t="str">
        <f>IFERROR((比較損益入力!J44-比較損益入力!I44)/比較損益入力!I44,"")</f>
        <v/>
      </c>
      <c r="E43" s="87" t="str">
        <f>IFERROR((比較損益入力!K44-比較損益入力!J44)/比較損益入力!J44,"")</f>
        <v/>
      </c>
      <c r="F43" s="88" t="str">
        <f>IFERROR((比較損益入力!L44-比較損益入力!K44)/比較損益入力!K44,"")</f>
        <v/>
      </c>
      <c r="G43" s="89" t="str">
        <f>IFERROR((比較損益入力!M44-比較損益入力!L44)/比較損益入力!L44,"")</f>
        <v/>
      </c>
      <c r="H43" s="193" t="str">
        <f>IFERROR((比較損益入力!N44-比較損益入力!M44)/比較損益入力!M44,"")</f>
        <v/>
      </c>
      <c r="I43" s="205" t="s">
        <v>320</v>
      </c>
      <c r="J43" s="213"/>
      <c r="K43" s="213"/>
      <c r="L43" s="52" t="s">
        <v>321</v>
      </c>
      <c r="M43" s="19"/>
      <c r="N43" s="19"/>
      <c r="O43" s="19"/>
      <c r="P43" s="21"/>
    </row>
  </sheetData>
  <sheetProtection sheet="1" objects="1" scenarios="1"/>
  <mergeCells count="6">
    <mergeCell ref="A38:A40"/>
    <mergeCell ref="N2:O2"/>
    <mergeCell ref="A1:A3"/>
    <mergeCell ref="A12:A14"/>
    <mergeCell ref="A25:A27"/>
    <mergeCell ref="I23:K23"/>
  </mergeCells>
  <phoneticPr fontId="4"/>
  <printOptions horizontalCentered="1" verticalCentered="1"/>
  <pageMargins left="0.51181102362204722" right="0" top="0" bottom="0" header="0" footer="0.31496062992125984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43"/>
  <sheetViews>
    <sheetView zoomScale="40" zoomScaleNormal="40" zoomScaleSheetLayoutView="50" workbookViewId="0">
      <selection activeCell="C4" sqref="C4"/>
    </sheetView>
  </sheetViews>
  <sheetFormatPr defaultColWidth="8.88671875" defaultRowHeight="17.399999999999999"/>
  <cols>
    <col min="1" max="1" width="10.109375" style="1" customWidth="1"/>
    <col min="2" max="2" width="42.109375" style="1" customWidth="1"/>
    <col min="3" max="13" width="32.109375" style="1" customWidth="1"/>
    <col min="14" max="14" width="7.6640625" style="1" customWidth="1"/>
    <col min="15" max="24" width="23.44140625" style="1" customWidth="1"/>
    <col min="25" max="25" width="8" style="1" customWidth="1"/>
    <col min="26" max="33" width="18" style="1" customWidth="1"/>
    <col min="34" max="16384" width="8.88671875" style="1"/>
  </cols>
  <sheetData>
    <row r="1" spans="2:24" ht="18" customHeight="1">
      <c r="B1" s="580" t="s">
        <v>322</v>
      </c>
      <c r="C1" s="580"/>
      <c r="D1" s="580"/>
    </row>
    <row r="2" spans="2:24" ht="65.55" customHeight="1" thickBot="1">
      <c r="B2" s="580"/>
      <c r="C2" s="580"/>
      <c r="D2" s="580"/>
      <c r="E2" s="247"/>
      <c r="F2" s="247"/>
      <c r="G2" s="247"/>
      <c r="H2" s="247"/>
      <c r="I2" s="3"/>
      <c r="J2" s="3"/>
      <c r="K2" s="3"/>
      <c r="L2" s="3"/>
    </row>
    <row r="3" spans="2:24" s="4" customFormat="1" ht="49.5" customHeight="1" thickBot="1">
      <c r="B3" s="278"/>
      <c r="C3" s="287" t="s">
        <v>7</v>
      </c>
      <c r="D3" s="287" t="s">
        <v>8</v>
      </c>
      <c r="E3" s="287" t="s">
        <v>9</v>
      </c>
      <c r="F3" s="288" t="s">
        <v>10</v>
      </c>
      <c r="G3" s="288" t="s">
        <v>11</v>
      </c>
      <c r="H3" s="286" t="s">
        <v>12</v>
      </c>
      <c r="I3" s="284" t="s">
        <v>323</v>
      </c>
      <c r="J3" s="284" t="s">
        <v>324</v>
      </c>
      <c r="K3" s="284" t="s">
        <v>325</v>
      </c>
      <c r="L3" s="284" t="s">
        <v>326</v>
      </c>
      <c r="M3" s="285" t="s">
        <v>327</v>
      </c>
      <c r="N3" s="255"/>
      <c r="O3" s="574" t="s">
        <v>328</v>
      </c>
      <c r="P3" s="575"/>
      <c r="Q3" s="575"/>
      <c r="R3" s="575"/>
      <c r="S3" s="576"/>
      <c r="T3" s="574" t="s">
        <v>329</v>
      </c>
      <c r="U3" s="575"/>
      <c r="V3" s="575"/>
      <c r="W3" s="575"/>
      <c r="X3" s="576"/>
    </row>
    <row r="4" spans="2:24" s="4" customFormat="1" ht="49.5" customHeight="1">
      <c r="B4" s="289" t="s">
        <v>330</v>
      </c>
      <c r="C4" s="290">
        <f>比較損益入力!Q10</f>
        <v>0</v>
      </c>
      <c r="D4" s="290">
        <f>比較損益入力!R10</f>
        <v>0</v>
      </c>
      <c r="E4" s="290">
        <f>比較損益入力!S10</f>
        <v>0</v>
      </c>
      <c r="F4" s="290">
        <f>比較損益入力!T10</f>
        <v>0</v>
      </c>
      <c r="G4" s="290">
        <f>比較損益入力!U10</f>
        <v>0</v>
      </c>
      <c r="H4" s="290">
        <f>比較損益入力!V10</f>
        <v>0</v>
      </c>
      <c r="I4" s="290"/>
      <c r="J4" s="290"/>
      <c r="K4" s="290"/>
      <c r="L4" s="290"/>
      <c r="M4" s="291"/>
      <c r="N4" s="256"/>
      <c r="O4" s="577"/>
      <c r="P4" s="578"/>
      <c r="Q4" s="578"/>
      <c r="R4" s="578"/>
      <c r="S4" s="579"/>
      <c r="T4" s="577"/>
      <c r="U4" s="578"/>
      <c r="V4" s="578"/>
      <c r="W4" s="578"/>
      <c r="X4" s="579"/>
    </row>
    <row r="5" spans="2:24" s="4" customFormat="1" ht="49.5" customHeight="1">
      <c r="B5" s="248" t="s">
        <v>331</v>
      </c>
      <c r="C5" s="240">
        <f>比較損益入力!Q21</f>
        <v>0</v>
      </c>
      <c r="D5" s="240">
        <f>比較損益入力!R21</f>
        <v>0</v>
      </c>
      <c r="E5" s="240">
        <f>比較損益入力!S21</f>
        <v>0</v>
      </c>
      <c r="F5" s="240">
        <f>比較損益入力!T21</f>
        <v>0</v>
      </c>
      <c r="G5" s="240">
        <f>比較損益入力!U21</f>
        <v>0</v>
      </c>
      <c r="H5" s="240">
        <f>比較損益入力!V21</f>
        <v>0</v>
      </c>
      <c r="I5" s="240"/>
      <c r="J5" s="240"/>
      <c r="K5" s="240"/>
      <c r="L5" s="240"/>
      <c r="M5" s="253"/>
      <c r="N5" s="256"/>
      <c r="O5" s="258"/>
      <c r="P5" s="259"/>
      <c r="Q5" s="259"/>
      <c r="R5" s="259"/>
      <c r="S5" s="260"/>
      <c r="T5" s="261"/>
      <c r="U5" s="259"/>
      <c r="V5" s="259"/>
      <c r="W5" s="259"/>
      <c r="X5" s="260"/>
    </row>
    <row r="6" spans="2:24" s="4" customFormat="1" ht="49.5" customHeight="1">
      <c r="B6" s="292" t="s">
        <v>332</v>
      </c>
      <c r="C6" s="290">
        <f>比較損益入力!Q23</f>
        <v>0</v>
      </c>
      <c r="D6" s="290">
        <f>比較損益入力!R23</f>
        <v>0</v>
      </c>
      <c r="E6" s="290">
        <f>比較損益入力!S23</f>
        <v>0</v>
      </c>
      <c r="F6" s="290">
        <f>比較損益入力!T23</f>
        <v>0</v>
      </c>
      <c r="G6" s="290">
        <f>比較損益入力!U23</f>
        <v>0</v>
      </c>
      <c r="H6" s="290">
        <f>比較損益入力!V23</f>
        <v>0</v>
      </c>
      <c r="I6" s="290"/>
      <c r="J6" s="290"/>
      <c r="K6" s="290"/>
      <c r="L6" s="290"/>
      <c r="M6" s="291"/>
      <c r="N6" s="256"/>
      <c r="O6" s="258"/>
      <c r="P6" s="259"/>
      <c r="Q6" s="259"/>
      <c r="R6" s="259"/>
      <c r="S6" s="260"/>
      <c r="T6" s="261"/>
      <c r="U6" s="259"/>
      <c r="V6" s="259"/>
      <c r="W6" s="259"/>
      <c r="X6" s="260"/>
    </row>
    <row r="7" spans="2:24" s="4" customFormat="1" ht="49.5" customHeight="1">
      <c r="B7" s="248" t="s">
        <v>333</v>
      </c>
      <c r="C7" s="240">
        <f>比較損益入力!Q25</f>
        <v>0</v>
      </c>
      <c r="D7" s="240">
        <f>比較損益入力!R25</f>
        <v>0</v>
      </c>
      <c r="E7" s="240">
        <f>比較損益入力!S25</f>
        <v>0</v>
      </c>
      <c r="F7" s="240">
        <f>比較損益入力!T25</f>
        <v>0</v>
      </c>
      <c r="G7" s="240">
        <f>比較損益入力!U25</f>
        <v>0</v>
      </c>
      <c r="H7" s="240">
        <f>比較損益入力!V25</f>
        <v>0</v>
      </c>
      <c r="I7" s="240"/>
      <c r="J7" s="240"/>
      <c r="K7" s="240"/>
      <c r="L7" s="240"/>
      <c r="M7" s="253"/>
      <c r="N7" s="256"/>
      <c r="O7" s="258"/>
      <c r="P7" s="259"/>
      <c r="Q7" s="259"/>
      <c r="R7" s="259"/>
      <c r="S7" s="260"/>
      <c r="T7" s="261"/>
      <c r="U7" s="259"/>
      <c r="V7" s="259"/>
      <c r="W7" s="259"/>
      <c r="X7" s="260"/>
    </row>
    <row r="8" spans="2:24" s="4" customFormat="1" ht="49.5" customHeight="1">
      <c r="B8" s="289" t="s">
        <v>184</v>
      </c>
      <c r="C8" s="290">
        <f>比較損益入力!Q35</f>
        <v>0</v>
      </c>
      <c r="D8" s="290">
        <f>比較損益入力!R35</f>
        <v>0</v>
      </c>
      <c r="E8" s="290">
        <f>比較損益入力!S35</f>
        <v>0</v>
      </c>
      <c r="F8" s="290">
        <f>比較損益入力!T35</f>
        <v>0</v>
      </c>
      <c r="G8" s="290">
        <f>比較損益入力!U35</f>
        <v>0</v>
      </c>
      <c r="H8" s="290">
        <f>比較損益入力!V35</f>
        <v>0</v>
      </c>
      <c r="I8" s="290"/>
      <c r="J8" s="290"/>
      <c r="K8" s="290"/>
      <c r="L8" s="290"/>
      <c r="M8" s="291"/>
      <c r="N8" s="256"/>
      <c r="O8" s="258"/>
      <c r="P8" s="259"/>
      <c r="Q8" s="259"/>
      <c r="R8" s="259"/>
      <c r="S8" s="260"/>
      <c r="T8" s="261"/>
      <c r="U8" s="259"/>
      <c r="V8" s="259"/>
      <c r="W8" s="259"/>
      <c r="X8" s="260"/>
    </row>
    <row r="9" spans="2:24" s="4" customFormat="1" ht="49.5" customHeight="1">
      <c r="B9" s="248" t="s">
        <v>334</v>
      </c>
      <c r="C9" s="241" t="str">
        <f>財務分析!C41</f>
        <v/>
      </c>
      <c r="D9" s="241" t="str">
        <f>財務分析!D41</f>
        <v/>
      </c>
      <c r="E9" s="241" t="str">
        <f>財務分析!E41</f>
        <v/>
      </c>
      <c r="F9" s="241" t="str">
        <f>財務分析!F41</f>
        <v/>
      </c>
      <c r="G9" s="241" t="str">
        <f>財務分析!G41</f>
        <v/>
      </c>
      <c r="H9" s="241" t="str">
        <f>財務分析!H41</f>
        <v/>
      </c>
      <c r="I9" s="241"/>
      <c r="J9" s="241"/>
      <c r="K9" s="241"/>
      <c r="L9" s="241"/>
      <c r="M9" s="254"/>
      <c r="N9" s="256"/>
      <c r="O9" s="261"/>
      <c r="P9" s="262"/>
      <c r="Q9" s="262"/>
      <c r="R9" s="262"/>
      <c r="S9" s="263"/>
      <c r="T9" s="264"/>
      <c r="U9" s="265"/>
      <c r="V9" s="265"/>
      <c r="W9" s="265"/>
      <c r="X9" s="263"/>
    </row>
    <row r="10" spans="2:24" s="4" customFormat="1" ht="49.5" customHeight="1">
      <c r="B10" s="293" t="s">
        <v>335</v>
      </c>
      <c r="C10" s="294" t="str">
        <f>財務分析!C11</f>
        <v/>
      </c>
      <c r="D10" s="294" t="str">
        <f>財務分析!D11</f>
        <v/>
      </c>
      <c r="E10" s="294" t="str">
        <f>財務分析!E11</f>
        <v/>
      </c>
      <c r="F10" s="294" t="str">
        <f>財務分析!F11</f>
        <v/>
      </c>
      <c r="G10" s="294" t="str">
        <f>財務分析!G11</f>
        <v/>
      </c>
      <c r="H10" s="294" t="str">
        <f>財務分析!H11</f>
        <v/>
      </c>
      <c r="I10" s="294"/>
      <c r="J10" s="294"/>
      <c r="K10" s="294"/>
      <c r="L10" s="294"/>
      <c r="M10" s="295"/>
      <c r="N10" s="256"/>
      <c r="O10" s="261"/>
      <c r="P10" s="266"/>
      <c r="Q10" s="262"/>
      <c r="R10" s="262"/>
      <c r="S10" s="263"/>
      <c r="T10" s="264"/>
      <c r="U10" s="265"/>
      <c r="V10" s="265"/>
      <c r="W10" s="265"/>
      <c r="X10" s="263"/>
    </row>
    <row r="11" spans="2:24" s="4" customFormat="1" ht="49.5" customHeight="1">
      <c r="B11" s="249" t="s">
        <v>336</v>
      </c>
      <c r="C11" s="240" t="str">
        <f>財務分析!C18</f>
        <v/>
      </c>
      <c r="D11" s="240" t="str">
        <f>財務分析!D18</f>
        <v/>
      </c>
      <c r="E11" s="240" t="str">
        <f>財務分析!E18</f>
        <v/>
      </c>
      <c r="F11" s="240" t="str">
        <f>財務分析!F18</f>
        <v/>
      </c>
      <c r="G11" s="240" t="str">
        <f>財務分析!G18</f>
        <v/>
      </c>
      <c r="H11" s="240" t="str">
        <f>財務分析!H18</f>
        <v/>
      </c>
      <c r="I11" s="240"/>
      <c r="J11" s="240"/>
      <c r="K11" s="240"/>
      <c r="L11" s="240"/>
      <c r="M11" s="253"/>
      <c r="N11" s="256"/>
      <c r="O11" s="267"/>
      <c r="P11" s="262"/>
      <c r="Q11" s="262"/>
      <c r="R11" s="262"/>
      <c r="S11" s="263"/>
      <c r="T11" s="268"/>
      <c r="U11" s="269"/>
      <c r="V11" s="265"/>
      <c r="W11" s="269"/>
      <c r="X11" s="270"/>
    </row>
    <row r="12" spans="2:24" s="4" customFormat="1" ht="49.5" customHeight="1">
      <c r="B12" s="296" t="s">
        <v>337</v>
      </c>
      <c r="C12" s="297" t="str">
        <f>財務分析!C37</f>
        <v/>
      </c>
      <c r="D12" s="297" t="str">
        <f>財務分析!D37</f>
        <v/>
      </c>
      <c r="E12" s="297" t="str">
        <f>財務分析!E37</f>
        <v/>
      </c>
      <c r="F12" s="297" t="str">
        <f>財務分析!F37</f>
        <v/>
      </c>
      <c r="G12" s="297" t="str">
        <f>財務分析!G37</f>
        <v/>
      </c>
      <c r="H12" s="297" t="str">
        <f>財務分析!H37</f>
        <v/>
      </c>
      <c r="I12" s="297"/>
      <c r="J12" s="297"/>
      <c r="K12" s="297"/>
      <c r="L12" s="297"/>
      <c r="M12" s="298"/>
      <c r="N12" s="256"/>
      <c r="O12" s="267"/>
      <c r="P12" s="262"/>
      <c r="Q12" s="262"/>
      <c r="R12" s="262"/>
      <c r="S12" s="263"/>
      <c r="T12" s="268"/>
      <c r="U12" s="269"/>
      <c r="V12" s="265"/>
      <c r="W12" s="269"/>
      <c r="X12" s="270"/>
    </row>
    <row r="13" spans="2:24" s="4" customFormat="1" ht="49.5" customHeight="1">
      <c r="B13" s="250" t="s">
        <v>262</v>
      </c>
      <c r="C13" s="242" t="str">
        <f>財務分析!C23</f>
        <v/>
      </c>
      <c r="D13" s="242" t="str">
        <f>財務分析!D23</f>
        <v/>
      </c>
      <c r="E13" s="242" t="str">
        <f>財務分析!E23</f>
        <v/>
      </c>
      <c r="F13" s="242" t="str">
        <f>財務分析!F23</f>
        <v/>
      </c>
      <c r="G13" s="242" t="str">
        <f>財務分析!G23</f>
        <v/>
      </c>
      <c r="H13" s="242" t="str">
        <f>財務分析!H23</f>
        <v/>
      </c>
      <c r="I13" s="242"/>
      <c r="J13" s="242"/>
      <c r="K13" s="242"/>
      <c r="L13" s="242"/>
      <c r="M13" s="239"/>
      <c r="N13" s="256"/>
      <c r="O13" s="267"/>
      <c r="P13" s="262"/>
      <c r="Q13" s="262"/>
      <c r="R13" s="262"/>
      <c r="S13" s="263"/>
      <c r="T13" s="268"/>
      <c r="U13" s="269"/>
      <c r="V13" s="265"/>
      <c r="W13" s="269"/>
      <c r="X13" s="270"/>
    </row>
    <row r="14" spans="2:24" s="4" customFormat="1" ht="49.5" customHeight="1">
      <c r="B14" s="293" t="s">
        <v>338</v>
      </c>
      <c r="C14" s="299" t="str">
        <f>財務分析!C33</f>
        <v/>
      </c>
      <c r="D14" s="299" t="str">
        <f>財務分析!D33</f>
        <v/>
      </c>
      <c r="E14" s="299" t="str">
        <f>財務分析!E33</f>
        <v/>
      </c>
      <c r="F14" s="299" t="str">
        <f>財務分析!F33</f>
        <v/>
      </c>
      <c r="G14" s="299" t="str">
        <f>財務分析!G33</f>
        <v/>
      </c>
      <c r="H14" s="299" t="str">
        <f>財務分析!H33</f>
        <v/>
      </c>
      <c r="I14" s="299"/>
      <c r="J14" s="299"/>
      <c r="K14" s="299"/>
      <c r="L14" s="299"/>
      <c r="M14" s="291"/>
      <c r="N14" s="256"/>
      <c r="O14" s="267"/>
      <c r="P14" s="262"/>
      <c r="Q14" s="262"/>
      <c r="R14" s="262"/>
      <c r="S14" s="263"/>
      <c r="T14" s="268"/>
      <c r="U14" s="269"/>
      <c r="V14" s="265"/>
      <c r="W14" s="269"/>
      <c r="X14" s="270"/>
    </row>
    <row r="15" spans="2:24" s="4" customFormat="1" ht="49.5" customHeight="1">
      <c r="B15" s="249"/>
      <c r="C15" s="243"/>
      <c r="D15" s="243"/>
      <c r="E15" s="243"/>
      <c r="F15" s="243"/>
      <c r="G15" s="243"/>
      <c r="H15" s="243"/>
      <c r="I15" s="243"/>
      <c r="J15" s="243"/>
      <c r="K15" s="243"/>
      <c r="L15" s="243"/>
      <c r="M15" s="253"/>
      <c r="N15" s="256"/>
      <c r="O15" s="577" t="s">
        <v>339</v>
      </c>
      <c r="P15" s="578"/>
      <c r="Q15" s="578"/>
      <c r="R15" s="578"/>
      <c r="S15" s="579"/>
      <c r="T15" s="577" t="s">
        <v>348</v>
      </c>
      <c r="U15" s="578"/>
      <c r="V15" s="578"/>
      <c r="W15" s="578"/>
      <c r="X15" s="579"/>
    </row>
    <row r="16" spans="2:24" s="4" customFormat="1" ht="49.5" customHeight="1">
      <c r="B16" s="293"/>
      <c r="C16" s="299"/>
      <c r="D16" s="299"/>
      <c r="E16" s="299"/>
      <c r="F16" s="299"/>
      <c r="G16" s="299"/>
      <c r="H16" s="299"/>
      <c r="I16" s="299"/>
      <c r="J16" s="299"/>
      <c r="K16" s="299"/>
      <c r="L16" s="299"/>
      <c r="M16" s="291"/>
      <c r="N16" s="256"/>
      <c r="O16" s="577"/>
      <c r="P16" s="578"/>
      <c r="Q16" s="578"/>
      <c r="R16" s="578"/>
      <c r="S16" s="579"/>
      <c r="T16" s="577"/>
      <c r="U16" s="578"/>
      <c r="V16" s="578"/>
      <c r="W16" s="578"/>
      <c r="X16" s="579"/>
    </row>
    <row r="17" spans="2:24" s="4" customFormat="1" ht="49.5" customHeight="1">
      <c r="B17" s="251"/>
      <c r="C17" s="244"/>
      <c r="D17" s="244"/>
      <c r="E17" s="244"/>
      <c r="F17" s="244"/>
      <c r="G17" s="244"/>
      <c r="H17" s="244"/>
      <c r="I17" s="244"/>
      <c r="J17" s="244"/>
      <c r="K17" s="244"/>
      <c r="L17" s="244"/>
      <c r="M17" s="253"/>
      <c r="N17" s="256"/>
      <c r="O17" s="271"/>
      <c r="P17" s="272"/>
      <c r="Q17" s="262"/>
      <c r="R17" s="262"/>
      <c r="S17" s="263"/>
      <c r="T17" s="268"/>
      <c r="U17" s="269"/>
      <c r="V17" s="265"/>
      <c r="W17" s="269"/>
      <c r="X17" s="270"/>
    </row>
    <row r="18" spans="2:24" s="4" customFormat="1" ht="49.5" customHeight="1">
      <c r="B18" s="300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291"/>
      <c r="N18" s="256"/>
      <c r="O18" s="273"/>
      <c r="P18" s="265"/>
      <c r="Q18" s="265"/>
      <c r="R18" s="265"/>
      <c r="S18" s="263"/>
      <c r="T18" s="264"/>
      <c r="U18" s="265"/>
      <c r="V18" s="265"/>
      <c r="W18" s="265"/>
      <c r="X18" s="263"/>
    </row>
    <row r="19" spans="2:24" s="4" customFormat="1" ht="49.5" customHeight="1">
      <c r="B19" s="249"/>
      <c r="C19" s="244"/>
      <c r="D19" s="244"/>
      <c r="E19" s="244"/>
      <c r="F19" s="244"/>
      <c r="G19" s="244"/>
      <c r="H19" s="244"/>
      <c r="I19" s="244"/>
      <c r="J19" s="244"/>
      <c r="K19" s="244"/>
      <c r="L19" s="244"/>
      <c r="M19" s="253"/>
      <c r="N19" s="256"/>
      <c r="O19" s="273"/>
      <c r="P19" s="265"/>
      <c r="Q19" s="269"/>
      <c r="R19" s="269"/>
      <c r="S19" s="263"/>
      <c r="T19" s="268"/>
      <c r="U19" s="269"/>
      <c r="V19" s="265"/>
      <c r="W19" s="269"/>
      <c r="X19" s="270"/>
    </row>
    <row r="20" spans="2:24" ht="49.5" customHeight="1">
      <c r="B20" s="293"/>
      <c r="C20" s="302"/>
      <c r="D20" s="302"/>
      <c r="E20" s="302"/>
      <c r="F20" s="302"/>
      <c r="G20" s="302"/>
      <c r="H20" s="302"/>
      <c r="I20" s="302"/>
      <c r="J20" s="302"/>
      <c r="K20" s="301"/>
      <c r="L20" s="301"/>
      <c r="M20" s="303"/>
      <c r="N20" s="257"/>
      <c r="O20" s="273"/>
      <c r="P20" s="265"/>
      <c r="Q20" s="269"/>
      <c r="R20" s="269"/>
      <c r="S20" s="263"/>
      <c r="T20" s="268"/>
      <c r="U20" s="269"/>
      <c r="V20" s="265"/>
      <c r="W20" s="269"/>
      <c r="X20" s="270"/>
    </row>
    <row r="21" spans="2:24" ht="49.5" customHeight="1">
      <c r="B21" s="248"/>
      <c r="C21" s="283"/>
      <c r="D21" s="283"/>
      <c r="E21" s="283"/>
      <c r="F21" s="283"/>
      <c r="G21" s="283"/>
      <c r="H21" s="283"/>
      <c r="I21" s="283"/>
      <c r="J21" s="283"/>
      <c r="K21" s="283"/>
      <c r="L21" s="283"/>
      <c r="M21" s="253"/>
      <c r="N21" s="256"/>
      <c r="O21" s="273"/>
      <c r="P21" s="265"/>
      <c r="Q21" s="269"/>
      <c r="R21" s="269"/>
      <c r="S21" s="263"/>
      <c r="T21" s="268"/>
      <c r="U21" s="269"/>
      <c r="V21" s="265"/>
      <c r="W21" s="269"/>
      <c r="X21" s="270"/>
    </row>
    <row r="22" spans="2:24" ht="49.5" customHeight="1">
      <c r="B22" s="304"/>
      <c r="C22" s="305"/>
      <c r="D22" s="305"/>
      <c r="E22" s="305"/>
      <c r="F22" s="305"/>
      <c r="G22" s="305"/>
      <c r="H22" s="305"/>
      <c r="I22" s="305"/>
      <c r="J22" s="305"/>
      <c r="K22" s="306"/>
      <c r="L22" s="306"/>
      <c r="M22" s="291"/>
      <c r="N22" s="256"/>
      <c r="O22" s="273"/>
      <c r="P22" s="265"/>
      <c r="Q22" s="269"/>
      <c r="R22" s="269"/>
      <c r="S22" s="263"/>
      <c r="T22" s="268"/>
      <c r="U22" s="269"/>
      <c r="V22" s="265"/>
      <c r="W22" s="269"/>
      <c r="X22" s="270"/>
    </row>
    <row r="23" spans="2:24" ht="49.5" customHeight="1">
      <c r="B23" s="252"/>
      <c r="C23" s="245"/>
      <c r="D23" s="245"/>
      <c r="E23" s="245"/>
      <c r="F23" s="245"/>
      <c r="G23" s="245"/>
      <c r="H23" s="245"/>
      <c r="I23" s="245"/>
      <c r="J23" s="245"/>
      <c r="K23" s="246"/>
      <c r="L23" s="246"/>
      <c r="M23" s="253"/>
      <c r="N23" s="256"/>
      <c r="O23" s="273"/>
      <c r="P23" s="265"/>
      <c r="Q23" s="269"/>
      <c r="R23" s="269"/>
      <c r="S23" s="263"/>
      <c r="T23" s="268"/>
      <c r="U23" s="269"/>
      <c r="V23" s="265"/>
      <c r="W23" s="269"/>
      <c r="X23" s="270"/>
    </row>
    <row r="24" spans="2:24" ht="49.5" customHeight="1">
      <c r="B24" s="304"/>
      <c r="C24" s="305"/>
      <c r="D24" s="305"/>
      <c r="E24" s="305"/>
      <c r="F24" s="305"/>
      <c r="G24" s="305"/>
      <c r="H24" s="305"/>
      <c r="I24" s="305"/>
      <c r="J24" s="305"/>
      <c r="K24" s="306"/>
      <c r="L24" s="306"/>
      <c r="M24" s="291"/>
      <c r="N24" s="256"/>
      <c r="O24" s="273"/>
      <c r="P24" s="265"/>
      <c r="Q24" s="269"/>
      <c r="R24" s="269"/>
      <c r="S24" s="263"/>
      <c r="T24" s="268"/>
      <c r="U24" s="269"/>
      <c r="V24" s="265"/>
      <c r="W24" s="269"/>
      <c r="X24" s="270"/>
    </row>
    <row r="25" spans="2:24" ht="49.5" customHeight="1">
      <c r="B25" s="252"/>
      <c r="C25" s="245"/>
      <c r="D25" s="245"/>
      <c r="E25" s="245"/>
      <c r="F25" s="245"/>
      <c r="G25" s="245"/>
      <c r="H25" s="245"/>
      <c r="I25" s="245"/>
      <c r="J25" s="245"/>
      <c r="K25" s="246"/>
      <c r="L25" s="246"/>
      <c r="M25" s="253"/>
      <c r="N25" s="256"/>
      <c r="O25" s="273"/>
      <c r="P25" s="265"/>
      <c r="Q25" s="269"/>
      <c r="R25" s="269"/>
      <c r="S25" s="263"/>
      <c r="T25" s="268"/>
      <c r="U25" s="269"/>
      <c r="V25" s="265"/>
      <c r="W25" s="269"/>
      <c r="X25" s="270"/>
    </row>
    <row r="26" spans="2:24" ht="49.5" customHeight="1" thickBot="1">
      <c r="B26" s="307"/>
      <c r="C26" s="305"/>
      <c r="D26" s="305"/>
      <c r="E26" s="305"/>
      <c r="F26" s="305"/>
      <c r="G26" s="305"/>
      <c r="H26" s="305"/>
      <c r="I26" s="305"/>
      <c r="J26" s="305"/>
      <c r="K26" s="306"/>
      <c r="L26" s="306"/>
      <c r="M26" s="291"/>
      <c r="N26" s="256"/>
      <c r="O26" s="274"/>
      <c r="P26" s="275"/>
      <c r="Q26" s="275"/>
      <c r="R26" s="275"/>
      <c r="S26" s="276"/>
      <c r="T26" s="277"/>
      <c r="U26" s="275"/>
      <c r="V26" s="275"/>
      <c r="W26" s="275"/>
      <c r="X26" s="276"/>
    </row>
    <row r="27" spans="2:24" ht="16.5" customHeight="1"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</row>
    <row r="28" spans="2:24" ht="16.5" customHeight="1">
      <c r="B28" s="41"/>
      <c r="C28" s="3"/>
      <c r="D28" s="3"/>
      <c r="E28" s="3"/>
      <c r="F28" s="3"/>
      <c r="G28" s="3"/>
      <c r="H28" s="3"/>
      <c r="I28" s="3"/>
      <c r="J28" s="3"/>
      <c r="K28" s="3"/>
      <c r="L28" s="3"/>
    </row>
    <row r="29" spans="2:24" ht="16.5" customHeight="1">
      <c r="B29" s="42"/>
      <c r="C29" s="43"/>
      <c r="D29" s="43"/>
      <c r="E29" s="43"/>
      <c r="F29" s="43"/>
      <c r="G29" s="43"/>
      <c r="H29" s="43"/>
      <c r="I29" s="43"/>
      <c r="J29" s="43"/>
      <c r="K29" s="43"/>
      <c r="L29" s="43"/>
    </row>
    <row r="30" spans="2:24" ht="16.5" customHeight="1">
      <c r="B30" s="44"/>
      <c r="C30" s="5"/>
      <c r="D30" s="5"/>
      <c r="E30" s="5"/>
      <c r="F30" s="5"/>
      <c r="G30" s="5"/>
      <c r="H30" s="5"/>
      <c r="I30" s="5"/>
      <c r="J30" s="5"/>
      <c r="K30" s="45"/>
      <c r="L30" s="45"/>
    </row>
    <row r="31" spans="2:24">
      <c r="B31" s="44"/>
      <c r="C31" s="5"/>
      <c r="D31" s="5"/>
      <c r="E31" s="5"/>
      <c r="F31" s="5"/>
      <c r="G31" s="5"/>
      <c r="H31" s="5"/>
      <c r="I31" s="5"/>
      <c r="J31" s="5"/>
      <c r="K31" s="45"/>
      <c r="L31" s="45"/>
    </row>
    <row r="32" spans="2:24">
      <c r="B32" s="43"/>
      <c r="C32" s="5"/>
      <c r="D32" s="5"/>
      <c r="E32" s="5"/>
      <c r="F32" s="5"/>
      <c r="G32" s="5"/>
      <c r="H32" s="5"/>
      <c r="I32" s="5"/>
      <c r="J32" s="5"/>
      <c r="K32" s="45"/>
      <c r="L32" s="45"/>
    </row>
    <row r="33" spans="2:12">
      <c r="B33" s="43"/>
      <c r="C33" s="5"/>
      <c r="D33" s="5"/>
      <c r="E33" s="5"/>
      <c r="F33" s="5"/>
      <c r="G33" s="5"/>
      <c r="H33" s="5"/>
      <c r="I33" s="5"/>
      <c r="J33" s="5"/>
      <c r="K33" s="45"/>
      <c r="L33" s="45"/>
    </row>
    <row r="34" spans="2:12">
      <c r="B34" s="43"/>
      <c r="C34" s="6"/>
      <c r="D34" s="6"/>
      <c r="E34" s="6"/>
      <c r="F34" s="6"/>
      <c r="G34" s="6"/>
      <c r="H34" s="6"/>
      <c r="I34" s="6"/>
      <c r="J34" s="6"/>
      <c r="K34" s="45"/>
      <c r="L34" s="45"/>
    </row>
    <row r="35" spans="2:12">
      <c r="B35" s="43"/>
      <c r="C35" s="6"/>
      <c r="D35" s="6"/>
      <c r="E35" s="6"/>
      <c r="F35" s="6"/>
      <c r="G35" s="6"/>
      <c r="H35" s="6"/>
      <c r="I35" s="6"/>
      <c r="J35" s="6"/>
      <c r="K35" s="45"/>
      <c r="L35" s="45"/>
    </row>
    <row r="36" spans="2:12">
      <c r="B36" s="43"/>
      <c r="C36" s="6"/>
      <c r="D36" s="6"/>
      <c r="E36" s="6"/>
      <c r="F36" s="6"/>
      <c r="G36" s="6"/>
      <c r="H36" s="6"/>
      <c r="I36" s="6"/>
      <c r="J36" s="6"/>
      <c r="K36" s="45"/>
      <c r="L36" s="45"/>
    </row>
    <row r="37" spans="2:12">
      <c r="B37" s="43"/>
      <c r="C37" s="46"/>
      <c r="D37" s="46"/>
      <c r="E37" s="46"/>
      <c r="F37" s="46"/>
      <c r="G37" s="46"/>
      <c r="H37" s="46"/>
      <c r="I37" s="46"/>
      <c r="J37" s="46"/>
      <c r="K37" s="45"/>
      <c r="L37" s="45"/>
    </row>
    <row r="38" spans="2:12">
      <c r="B38" s="43"/>
      <c r="C38" s="46"/>
      <c r="D38" s="46"/>
      <c r="E38" s="46"/>
      <c r="F38" s="46"/>
      <c r="G38" s="46"/>
      <c r="H38" s="46"/>
      <c r="I38" s="46"/>
      <c r="J38" s="46"/>
      <c r="K38" s="45"/>
      <c r="L38" s="45"/>
    </row>
    <row r="39" spans="2:12">
      <c r="B39" s="43"/>
      <c r="C39" s="46"/>
      <c r="D39" s="46"/>
      <c r="E39" s="46"/>
      <c r="F39" s="46"/>
      <c r="G39" s="46"/>
      <c r="H39" s="46"/>
      <c r="I39" s="46"/>
      <c r="J39" s="46"/>
      <c r="K39" s="45"/>
      <c r="L39" s="45"/>
    </row>
    <row r="40" spans="2:12">
      <c r="B40" s="43"/>
      <c r="C40" s="7"/>
      <c r="D40" s="7"/>
      <c r="E40" s="7"/>
      <c r="F40" s="7"/>
      <c r="G40" s="7"/>
      <c r="H40" s="7"/>
      <c r="I40" s="7"/>
      <c r="J40" s="7"/>
      <c r="K40" s="45"/>
      <c r="L40" s="45"/>
    </row>
    <row r="41" spans="2:12">
      <c r="B41" s="44"/>
      <c r="C41" s="5"/>
      <c r="D41" s="5"/>
      <c r="E41" s="5"/>
      <c r="F41" s="5"/>
      <c r="G41" s="5"/>
      <c r="H41" s="5"/>
      <c r="I41" s="5"/>
      <c r="J41" s="5"/>
      <c r="K41" s="45"/>
      <c r="L41" s="45"/>
    </row>
    <row r="42" spans="2:12">
      <c r="B42" s="44"/>
      <c r="C42" s="5"/>
      <c r="D42" s="5"/>
      <c r="E42" s="5"/>
      <c r="F42" s="5"/>
      <c r="G42" s="5"/>
      <c r="H42" s="5"/>
      <c r="I42" s="5"/>
      <c r="J42" s="5"/>
      <c r="K42" s="45"/>
      <c r="L42" s="45"/>
    </row>
    <row r="43" spans="2:12">
      <c r="B43" s="44"/>
      <c r="C43" s="5"/>
      <c r="D43" s="5"/>
      <c r="E43" s="5"/>
      <c r="F43" s="5"/>
      <c r="G43" s="5"/>
      <c r="H43" s="5"/>
      <c r="I43" s="5"/>
      <c r="J43" s="5"/>
      <c r="K43" s="45"/>
      <c r="L43" s="45"/>
    </row>
  </sheetData>
  <mergeCells count="5">
    <mergeCell ref="O3:S4"/>
    <mergeCell ref="T3:X4"/>
    <mergeCell ref="O15:S16"/>
    <mergeCell ref="T15:X16"/>
    <mergeCell ref="B1:D2"/>
  </mergeCells>
  <phoneticPr fontId="4"/>
  <pageMargins left="0.78740157480314965" right="0" top="0.55118110236220474" bottom="0" header="0" footer="0.11811023622047245"/>
  <pageSetup paperSize="8" scale="30" orientation="landscape" r:id="rId1"/>
  <colBreaks count="1" manualBreakCount="1">
    <brk id="25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比較損益入力</vt:lpstr>
      <vt:lpstr>変動損益入力</vt:lpstr>
      <vt:lpstr>財務分析</vt:lpstr>
      <vt:lpstr>総合分析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NISIKI-PC</dc:creator>
  <cp:keywords/>
  <dc:description/>
  <cp:lastModifiedBy>栗栖　慎治</cp:lastModifiedBy>
  <cp:revision/>
  <cp:lastPrinted>2023-05-07T06:19:34Z</cp:lastPrinted>
  <dcterms:created xsi:type="dcterms:W3CDTF">2006-09-13T11:12:02Z</dcterms:created>
  <dcterms:modified xsi:type="dcterms:W3CDTF">2025-08-05T04:24:15Z</dcterms:modified>
  <cp:category/>
  <cp:contentStatus/>
</cp:coreProperties>
</file>